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G:\Проект Мобильная торговля\! Rus-Base.ru\Базы\01_06_2022\Готовые базы\Demo\"/>
    </mc:Choice>
  </mc:AlternateContent>
  <xr:revisionPtr revIDLastSave="0" documentId="13_ncr:1_{8BBDD013-8F08-4122-87CC-38D11D22AA14}" xr6:coauthVersionLast="40" xr6:coauthVersionMax="40" xr10:uidLastSave="{00000000-0000-0000-0000-000000000000}"/>
  <bookViews>
    <workbookView xWindow="0" yWindow="0" windowWidth="24000" windowHeight="114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3" i="1" l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 l="1"/>
  <c r="A32" i="1"/>
  <c r="A31" i="1"/>
  <c r="A30" i="1"/>
  <c r="A29" i="1" l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<sst xmlns="http://schemas.openxmlformats.org/spreadsheetml/2006/main" count="1090" uniqueCount="909">
  <si>
    <t>ID</t>
  </si>
  <si>
    <t>Название</t>
  </si>
  <si>
    <t>Регион</t>
  </si>
  <si>
    <t>Район</t>
  </si>
  <si>
    <t>Город</t>
  </si>
  <si>
    <t>Район города</t>
  </si>
  <si>
    <t>Адрес</t>
  </si>
  <si>
    <t>Индекс</t>
  </si>
  <si>
    <t>Телефон</t>
  </si>
  <si>
    <t>Мобильный телефон</t>
  </si>
  <si>
    <t>Email</t>
  </si>
  <si>
    <t>Сайт</t>
  </si>
  <si>
    <t>Рубрика</t>
  </si>
  <si>
    <t>Подрубрика</t>
  </si>
  <si>
    <t>Время работы</t>
  </si>
  <si>
    <t>Способы оплаты</t>
  </si>
  <si>
    <t>whatsapp</t>
  </si>
  <si>
    <t>viber</t>
  </si>
  <si>
    <t>telegram</t>
  </si>
  <si>
    <t>facebook</t>
  </si>
  <si>
    <t>instagram</t>
  </si>
  <si>
    <t>vkontakte</t>
  </si>
  <si>
    <t>odnoklassniki</t>
  </si>
  <si>
    <t>youtube</t>
  </si>
  <si>
    <t>twitter</t>
  </si>
  <si>
    <t>skype</t>
  </si>
  <si>
    <t>icq</t>
  </si>
  <si>
    <t>googleplus</t>
  </si>
  <si>
    <t>linkedin</t>
  </si>
  <si>
    <t>pinterest</t>
  </si>
  <si>
    <t>Широта</t>
  </si>
  <si>
    <t>Долгота</t>
  </si>
  <si>
    <t>Ермолино, фирменный магазин</t>
  </si>
  <si>
    <t>Алтайский край</t>
  </si>
  <si>
    <t>Алейск городской округ</t>
  </si>
  <si>
    <t>Алейск</t>
  </si>
  <si>
    <t>Комсомольская улица, 128</t>
  </si>
  <si>
    <t>info@ermolino-produkty.ru</t>
  </si>
  <si>
    <t>http://ermolino-produkty.ru</t>
  </si>
  <si>
    <t>Продукты питания</t>
  </si>
  <si>
    <t>Колбасные изделия, Кондитерские изделия, Мясо / Полуфабрикаты</t>
  </si>
  <si>
    <t>Ежедневно с 08:30 до 19:30</t>
  </si>
  <si>
    <t>Оплата картой, Наличный расчёт</t>
  </si>
  <si>
    <t>https://facebook.com/produktyermolino</t>
  </si>
  <si>
    <t>https://instagram.com/produktyermolino</t>
  </si>
  <si>
    <t>https://vk.com/club130758324</t>
  </si>
  <si>
    <t>https://ok.ru/group/53342079549623</t>
  </si>
  <si>
    <t>https://youtube.com/channel/UCD-dmrfYF1inL9e8MaRFotw</t>
  </si>
  <si>
    <t>Колбасные изделия, Мясо / Полуфабрикаты</t>
  </si>
  <si>
    <t>Ежедневно с 09:00 до 20:00</t>
  </si>
  <si>
    <t>Продовольственные магазины</t>
  </si>
  <si>
    <t>Мясо / Полуфабрикаты, Мясо птицы / Полуфабрикаты</t>
  </si>
  <si>
    <t>Ежедневно с 09:00 до 19:00</t>
  </si>
  <si>
    <t>Ежедневно с 09:00 до 21:00</t>
  </si>
  <si>
    <t>Ежедневно с 00:00 до 24:00</t>
  </si>
  <si>
    <t>Напитки, Продукты питания</t>
  </si>
  <si>
    <t>Ежедневно с 09:00 до 23:00</t>
  </si>
  <si>
    <t>Напитки</t>
  </si>
  <si>
    <t>Магазины разливного пива</t>
  </si>
  <si>
    <t>Ежедневно с 08:00 до 22:00</t>
  </si>
  <si>
    <t>Оплата через банк</t>
  </si>
  <si>
    <t>Ежедневно с 08:00 до 21:00</t>
  </si>
  <si>
    <t>Наличный расчёт</t>
  </si>
  <si>
    <t>Продукты питания, Садово-хозяйственные товары</t>
  </si>
  <si>
    <t>Пн: c 09:00-13:00, Вт: c 09:00-13:00, Ср: c 09:00-13:00, Чт: c 09:00-13:00, Пт: c 09:00-13:00, Сб: выходной, Вс: выходной</t>
  </si>
  <si>
    <t>Наличный расчёт, Оплата через банк</t>
  </si>
  <si>
    <t>Общественное питание, Продукты питания</t>
  </si>
  <si>
    <t>Быстрое питание, Кондитерские изделия</t>
  </si>
  <si>
    <t>Ежедневно с 08:00 до 20:00</t>
  </si>
  <si>
    <t>Продукты питания, Садово-хозяйственные товары, Спецмагазины</t>
  </si>
  <si>
    <t>Ежедневно с 09:00 до 18:00</t>
  </si>
  <si>
    <t>Напитки, Продукты питания, Садово-хозяйственные товары</t>
  </si>
  <si>
    <t>Овощи / Фрукты</t>
  </si>
  <si>
    <t>Пн: c 09:00-17:00, Вт: c 09:00-17:00, Ср: c 09:00-17:00, Чт: c 09:00-17:00, Пт: c 09:00-17:00, Сб: выходной, Вс: выходной</t>
  </si>
  <si>
    <t>Ежедневно с 08:00 до 19:00</t>
  </si>
  <si>
    <t>Пн: c 08:00-12:00, Вт: c 08:00-12:00, Ср: c 08:00-12:00, Чт: c 08:00-12:00, Пт: c 08:00-12:00, Сб: выходной, Вс: выходной</t>
  </si>
  <si>
    <t>Чай / Кофе</t>
  </si>
  <si>
    <t>Напитки, Общественное питание</t>
  </si>
  <si>
    <t>Ежедневно с 10:00 до 21:00</t>
  </si>
  <si>
    <t>Продукты пчеловодства</t>
  </si>
  <si>
    <t>Ежедневно с 10:00 до 22:00</t>
  </si>
  <si>
    <t>Рыба / Морепродукты</t>
  </si>
  <si>
    <t>Ежедневно с 10:00 до 19:00</t>
  </si>
  <si>
    <t>Пн: c 09:00-18:00, Вт: c 09:00-18:00, Ср: c 09:00-18:00, Чт: c 09:00-18:00, Пт: c 09:00-18:00, Сб: выходной, Вс: выходной</t>
  </si>
  <si>
    <t>Ежедневно с 10:00 до 20:00</t>
  </si>
  <si>
    <t>Ленинский район</t>
  </si>
  <si>
    <t>Октябрьский район</t>
  </si>
  <si>
    <t>Центральный район</t>
  </si>
  <si>
    <t>Жир / Маслопродукты</t>
  </si>
  <si>
    <t>Пн: c 08:00-17:00, Вт: c 08:00-17:00, Ср: c 08:00-17:00, Чт: c 08:00-17:00, Пт: c 08:00-17:00, Сб: выходной, Вс: выходной</t>
  </si>
  <si>
    <t>Кондитерские изделия</t>
  </si>
  <si>
    <t>Детское питание, Молочные продукты</t>
  </si>
  <si>
    <t>Пн: c 08:30-17:00, Вт: c 08:30-17:00, Ср: c 08:30-17:00, Чт: c 08:30-17:00, Пт: c 08:30-17:00, Сб: выходной, Вс: выходной</t>
  </si>
  <si>
    <t>Ежедневно с 08:00 до 18:00</t>
  </si>
  <si>
    <t>Оплата картой, Наличный расчёт, Оплата через банк</t>
  </si>
  <si>
    <t>Кондитерские изделия, Хлебобулочные изделия</t>
  </si>
  <si>
    <t>Пн: c 08:00-18:00, Вт: c 08:00-18:00, Ср: c 08:00-18:00, Чт: c 08:00-18:00, Пт: c 08:00-18:00, Сб: c 08:00-14:00, Вс: выходной</t>
  </si>
  <si>
    <t>Алкогольные напитки</t>
  </si>
  <si>
    <t>Продукты питания, Товары / услуги для животных</t>
  </si>
  <si>
    <t>Наличный расчёт, Оплата через банк, Оплата эл. кошельком</t>
  </si>
  <si>
    <t>Колбасные изделия, Мясо / Полуфабрикаты, Мясо птицы / Полуфабрикаты</t>
  </si>
  <si>
    <t>Аудио / Видео / Бытовая техника, Напитки</t>
  </si>
  <si>
    <t>Питьевая вода, Продажа / обслуживание кулеров для воды</t>
  </si>
  <si>
    <t>Места отдыха / Развлекательные заведения, Общественное питание, Продукты питания</t>
  </si>
  <si>
    <t>Ежедневно с 07:00 до 21:00</t>
  </si>
  <si>
    <t>Алкогольные напитки, Продовольственные магазины</t>
  </si>
  <si>
    <t>Сыры</t>
  </si>
  <si>
    <t>Ежедневно с 08:00 до 24:00</t>
  </si>
  <si>
    <t>Ежедневно с 08:00 до 12:00</t>
  </si>
  <si>
    <t>Наличный расчёт, Оплата через банк, Перевод с карты</t>
  </si>
  <si>
    <t>Пн: c 09:00-17:30, Вт: c 09:00-17:30, Ср: c 09:00-17:30, Чт: c 09:00-17:30, Пт: c 09:00-17:30, Сб: выходной, Вс: выходной</t>
  </si>
  <si>
    <t>Оплата картой, Наличный расчёт, Оплата через банк, Оплата эл. кошельком</t>
  </si>
  <si>
    <t>Кондитерские изделия, Кулинарии, Пекарни</t>
  </si>
  <si>
    <t>Продукты быстрого приготовления</t>
  </si>
  <si>
    <t>Ежедневно с 10:00 до 23:00</t>
  </si>
  <si>
    <t>Специи / Пряности</t>
  </si>
  <si>
    <t>Молочные продукты</t>
  </si>
  <si>
    <t>Безалкогольные напитки</t>
  </si>
  <si>
    <t>Кондитерские изделия, Орехи / Семечки / Сухофрукты, Чай / Кофе</t>
  </si>
  <si>
    <t>Мясо птицы / Полуфабрикаты, Яйцо</t>
  </si>
  <si>
    <t>Питьевая вода</t>
  </si>
  <si>
    <t>Продукты питания, Садово-хозяйственные товары, Товары / услуги для животных</t>
  </si>
  <si>
    <t>проспект Ленина, 23</t>
  </si>
  <si>
    <t>Табачные изделия / Товары для курения, Электронные сигареты / кальяны</t>
  </si>
  <si>
    <t>Мука / Крупы, Сельскохозяйственные корма</t>
  </si>
  <si>
    <t>Электронные сигареты / кальяны</t>
  </si>
  <si>
    <t>Продовольственный магазин</t>
  </si>
  <si>
    <t>Доставка готовых блюд, Ингредиенты / готовая продукция азиатской кухни</t>
  </si>
  <si>
    <t>Доставка готовых блюд, Ингредиенты / готовая продукция азиатской кухни, Суши-бары / рестораны</t>
  </si>
  <si>
    <t>Пн: c 08:00-23:00, Вт: c 08:00-23:00, Ср: c 08:00-23:00, Чт: c 08:00-23:00, Пт: c 08:00-23:00, Сб: c 10:00-23:00, Вс: c 10:00-23:00</t>
  </si>
  <si>
    <t>Алкогольные напитки, Безалкогольные напитки</t>
  </si>
  <si>
    <t>Ежедневно с 07:00 до 19:00</t>
  </si>
  <si>
    <t>Продукты питания, Спортивные товары</t>
  </si>
  <si>
    <t>Пн: c 09:00-20:00, Вт: c 09:00-20:00, Ср: c 09:00-20:00, Чт: c 09:00-20:00, Пт: c 09:00-20:00, Сб: c 09:00-20:00, Вс: c 09:00-19:00</t>
  </si>
  <si>
    <t>Оплата картой, Наличный расчёт, Оплата через банк, Перевод с карты</t>
  </si>
  <si>
    <t>Ежедневно с 11:00 до 22:00</t>
  </si>
  <si>
    <t>Мясо птицы / Полуфабрикаты</t>
  </si>
  <si>
    <t>Ежедневно с 09:00 до 18:30</t>
  </si>
  <si>
    <t>Детские товары, Продукты питания</t>
  </si>
  <si>
    <t>Ежедневно с 09:00 до 12:00</t>
  </si>
  <si>
    <t>Пн: c 10:00-23:00, Вт: c 10:00-23:00, Ср: c 10:00-23:00, Чт: c 10:00-23:00, Пт: c 10:00-01:00, Сб: c 10:00-01:00, Вс: c 10:00-23:00</t>
  </si>
  <si>
    <t>Детская обувь, Детская одежда, Детское питание, Игрушки, Товары для новорождённых</t>
  </si>
  <si>
    <t>Пн: c 09:00-18:00, Вт: c 09:00-18:00, Ср: c 09:00-18:00, Чт: c 09:00-18:00, Пт: c 09:00-18:00, Сб: c 09:00-15:00, Вс: выходной</t>
  </si>
  <si>
    <t>Севастопольская, 2</t>
  </si>
  <si>
    <t>Советская, 20</t>
  </si>
  <si>
    <t>Надежда, продовольственный магазин</t>
  </si>
  <si>
    <t>Школьная, 1а</t>
  </si>
  <si>
    <t>Завьяловский район</t>
  </si>
  <si>
    <t>Пн: c 08:00-11:30, Вт: c 08:00-11:30, Ср: c 08:00-11:30, Чт: c 08:00-11:30, Пт: c 08:00-11:30, Сб: выходной, Вс: выходной</t>
  </si>
  <si>
    <t>Ежедневно с 10:00 до 22:30</t>
  </si>
  <si>
    <t>проспект Ленина, 62</t>
  </si>
  <si>
    <t>Безалкогольные напитки, Питьевая вода</t>
  </si>
  <si>
    <t>Советский район</t>
  </si>
  <si>
    <t>с. Троицкое</t>
  </si>
  <si>
    <t>Амурская область</t>
  </si>
  <si>
    <t>Белогорск городской округ</t>
  </si>
  <si>
    <t>Белогорск</t>
  </si>
  <si>
    <t>Янта, торговая компания</t>
  </si>
  <si>
    <t>улица Кирова, 306</t>
  </si>
  <si>
    <t>7‒914‒042‒26‒27</t>
  </si>
  <si>
    <t>6520965@mail.ru, chtv@yantagroups.ru, okimgk@yantagroups.ru, up@yantacom.ru, yanta5@bk.ru</t>
  </si>
  <si>
    <t>http://yantacom.ru</t>
  </si>
  <si>
    <t>Жир / Маслопродукты, Кондитерские изделия, Консервированная продукция, Молочные продукты, Мясо птицы / Полуфабрикаты</t>
  </si>
  <si>
    <t>Напитки, Садово-хозяйственные товары, Спецмагазины</t>
  </si>
  <si>
    <t>Пн: c 09:00-19:00, Вт: c 09:00-19:00, Ср: c 09:00-19:00, Чт: c 09:00-19:00, Пт: c 09:00-19:00, Сб: c 09:00-19:00, Вс: c 10:00-18:00</t>
  </si>
  <si>
    <t>Красная, 1</t>
  </si>
  <si>
    <t>https://vk.com/sushiwok</t>
  </si>
  <si>
    <t>Архангельская область</t>
  </si>
  <si>
    <t>Архангельск городской округ</t>
  </si>
  <si>
    <t>Архангельск</t>
  </si>
  <si>
    <t>Алвиз</t>
  </si>
  <si>
    <t>набережная Северной Двины, 120</t>
  </si>
  <si>
    <t>7 (8182) 45‒42‒42, 7 (8182) 45‒42‒47, 7 (8182) 45‒42‒48, 7 (8182) 45‒42‒51</t>
  </si>
  <si>
    <t>org@belugagroup.ru</t>
  </si>
  <si>
    <t>http://alviz.ru</t>
  </si>
  <si>
    <t>Посуда, Сувениры, Чай / Кофе</t>
  </si>
  <si>
    <t>Пн: c 09:00-21:00, Вт: c 09:00-21:00, Ср: c 09:00-21:00, Чт: c 09:00-21:00, Пт: c 09:00-21:00, Сб: c 10:00-21:00, Вс: c 10:00-21:00</t>
  </si>
  <si>
    <t>Радуга-А, компания</t>
  </si>
  <si>
    <t>Астраханская область</t>
  </si>
  <si>
    <t>Астрахань городской округ</t>
  </si>
  <si>
    <t>Астрахань</t>
  </si>
  <si>
    <t>Космонавтов, 18</t>
  </si>
  <si>
    <t>7 (8512) 47‒89‒96, 7 (8512) 49‒18‒71</t>
  </si>
  <si>
    <t>raduga@raduga-bottlers.ru</t>
  </si>
  <si>
    <t>http://www.raduga-bottlers.ru</t>
  </si>
  <si>
    <t>Кировский район</t>
  </si>
  <si>
    <t>Грузоперевозки / Транспортные услуги, Продукты питания, Садово-хозяйственные товары</t>
  </si>
  <si>
    <t>Бытовая химия, Магазины разливного пива, Продовольственные магазины, Хозяйственные товары</t>
  </si>
  <si>
    <t>Белгородская область</t>
  </si>
  <si>
    <t>Белгород городской округ</t>
  </si>
  <si>
    <t>Белгород</t>
  </si>
  <si>
    <t>Белвино, производственная компания</t>
  </si>
  <si>
    <t>Чичерина, 50</t>
  </si>
  <si>
    <t>7 (4722) 34‒03‒52, 7 (4722) 34‒04‒06, 7 (4722) 34‒44‒77</t>
  </si>
  <si>
    <t>belvino@mail.belgorod.ru</t>
  </si>
  <si>
    <t>http://www.bel-vino.ru</t>
  </si>
  <si>
    <t>с. Бессоновка</t>
  </si>
  <si>
    <t>Продукты питания, Текстиль</t>
  </si>
  <si>
    <t>Брянская область</t>
  </si>
  <si>
    <t>Брянск городской округ</t>
  </si>
  <si>
    <t>Брянск</t>
  </si>
  <si>
    <t>Аква-Мир, торговая компания</t>
  </si>
  <si>
    <t>Октябрьский переулок, 2в</t>
  </si>
  <si>
    <t>7 (4832) 773‒773</t>
  </si>
  <si>
    <t>marketing@akwa-mir.ru, office@akwa-mir.ru</t>
  </si>
  <si>
    <t>http://www.akwa-mir.ru</t>
  </si>
  <si>
    <t>Пн: c 08:00-19:00, Вт: c 08:00-19:00, Ср: c 08:00-19:00, Чт: c 08:00-19:00, Пт: c 08:00-19:00, Сб: c 09:00-16:00, Вс: выходной</t>
  </si>
  <si>
    <t>https://vk.com/akwa_mir</t>
  </si>
  <si>
    <t>Владимирская область</t>
  </si>
  <si>
    <t>Александровский район</t>
  </si>
  <si>
    <t>Никитин Ферм, магазин фермерских продуктов</t>
  </si>
  <si>
    <t>с. Романовское</t>
  </si>
  <si>
    <t>7‒915‒370‒48‒22</t>
  </si>
  <si>
    <t>info@nikitin-ferm.ru</t>
  </si>
  <si>
    <t>http://nikitin-ferm.ru</t>
  </si>
  <si>
    <t>Колбасные изделия, Молочные продукты, Мясо / Полуфабрикаты, Овощи / Фрукты</t>
  </si>
  <si>
    <t>http://www.palich.ru</t>
  </si>
  <si>
    <t>проспект Строителей, 12</t>
  </si>
  <si>
    <t>У Палыча, сеть фирменных магазинов</t>
  </si>
  <si>
    <t>https://facebook.com/palichmos</t>
  </si>
  <si>
    <t>https://instagram.com/palichmos</t>
  </si>
  <si>
    <t>https://vk.com/palichmos</t>
  </si>
  <si>
    <t>8‒800‒555‒81‒63</t>
  </si>
  <si>
    <t>Волгоградская область</t>
  </si>
  <si>
    <t>Рица, ресторанный комплекс</t>
  </si>
  <si>
    <t>Волгоград городской округ</t>
  </si>
  <si>
    <t>Волгоград</t>
  </si>
  <si>
    <t>Абганеровская, 2а</t>
  </si>
  <si>
    <t>7‒919‒790‒80‒89</t>
  </si>
  <si>
    <t>rica34@mail.ru</t>
  </si>
  <si>
    <t>http://ricavlg.ru</t>
  </si>
  <si>
    <t>Банкетные залы, Доставка готовых блюд, Кафе, Кондитерские изделия, Хлебобулочные изделия</t>
  </si>
  <si>
    <t>https://facebook.com/rica.cafe</t>
  </si>
  <si>
    <t>https://instagram.com/rica_volgograd</t>
  </si>
  <si>
    <t>https://vk.com/rica.cafe</t>
  </si>
  <si>
    <t>https://youtube.com/channel/UC6hmuGQRbXRiB-Jgxs--Kjw</t>
  </si>
  <si>
    <t>Красота / Здоровье, Медицинские товары, Напитки, Спецмагазины</t>
  </si>
  <si>
    <t>Руднянский район</t>
  </si>
  <si>
    <t>Вологодская область</t>
  </si>
  <si>
    <t>Воронежская область</t>
  </si>
  <si>
    <t>Вологда городской округ</t>
  </si>
  <si>
    <t>Вологда</t>
  </si>
  <si>
    <t>Вологодский молочный комбинат</t>
  </si>
  <si>
    <t>Пошехонское шоссе, 14а</t>
  </si>
  <si>
    <t>7 (8172) 71‒14‒76, 7 (8172) 71‒27‒93</t>
  </si>
  <si>
    <t>gld_vmk@vologda.ru, market@pkvmk.ru, pkvmk@pkvmk.ru, sander_milk@mail.ru, tech@pkvmk.ru</t>
  </si>
  <si>
    <t>http://www.vmkmilk.ru</t>
  </si>
  <si>
    <t>https://vk.com/vmkmilk</t>
  </si>
  <si>
    <t>https://youtube.com/user/vmkmilk</t>
  </si>
  <si>
    <t>Пионерская, 14а</t>
  </si>
  <si>
    <t>Воронеж городской округ</t>
  </si>
  <si>
    <t>Воронеж</t>
  </si>
  <si>
    <t>Синтез, торговая компания</t>
  </si>
  <si>
    <t>Пирогова, 10</t>
  </si>
  <si>
    <t>7 (473) 277‒05‒05</t>
  </si>
  <si>
    <t>belgorod@sintez.org, lipetsk.sint@mail.ru, mail@sintez.org, oskol1@sintez.org, tupoleva@sintez.org</t>
  </si>
  <si>
    <t>http://www.sintz.org</t>
  </si>
  <si>
    <t>Консервированная продукция, Мороженое, Мясо птицы / Полуфабрикаты, Рыба / Морепродукты</t>
  </si>
  <si>
    <t>Консервированная продукция, Молочные продукты, Мясо / Полуфабрикаты, Овощи / Фрукты, Рыба / Морепродукты</t>
  </si>
  <si>
    <t>Еврейская автономная область</t>
  </si>
  <si>
    <t>Биробиджан городской округ</t>
  </si>
  <si>
    <t>Биробиджан</t>
  </si>
  <si>
    <t>Дилан, магазин</t>
  </si>
  <si>
    <t>Шолом-Алейхема, 51</t>
  </si>
  <si>
    <t>7‒914‒810‒22‒50</t>
  </si>
  <si>
    <t>name@mail.ru</t>
  </si>
  <si>
    <t>http://dilan.ru</t>
  </si>
  <si>
    <t>Забайкальский край</t>
  </si>
  <si>
    <t>OBLAQ, магазин электронных сигарет</t>
  </si>
  <si>
    <t>Чита городской округ</t>
  </si>
  <si>
    <t>Чита</t>
  </si>
  <si>
    <t>Богомягкова, 50</t>
  </si>
  <si>
    <t>7‒924‒477‒7000</t>
  </si>
  <si>
    <t>aquill-a@yandex.ru</t>
  </si>
  <si>
    <t>https://t.me/oblaqshop</t>
  </si>
  <si>
    <t>https://instagram.com/oblaqbar</t>
  </si>
  <si>
    <t>https://vk.com/electrosmoke75</t>
  </si>
  <si>
    <t>Пн: c 08:00-17:00, Вт: c 08:00-17:00, Ср: c 08:00-17:00, Чт: c 08:00-17:00, Пт: c 08:00-17:00, Сб: c 10:00-14:00, Вс: выходной</t>
  </si>
  <si>
    <t>Бары, Кафе, Кондитерские изделия</t>
  </si>
  <si>
    <t>Ивановская область</t>
  </si>
  <si>
    <t>Иваново городской округ</t>
  </si>
  <si>
    <t>Иваново</t>
  </si>
  <si>
    <t>АЛИДИ, группа компаний</t>
  </si>
  <si>
    <t>Калашникова, 28 лит Р</t>
  </si>
  <si>
    <t>7 (4932) 34‒51‒82, 7 (4932) 34‒51‒83, 7 (4932) 59‒19‒94, 8‒800‒775‒75‒00</t>
  </si>
  <si>
    <t>alidi@alidi.ru, anastasija.tamakidi@alidi.com, career@alidi.ru, klyukina.oa@alidi.ru</t>
  </si>
  <si>
    <t>http://alidi.ru</t>
  </si>
  <si>
    <t>Бытовая химия, Детское питание, Зоотовары, Кондитерские изделия</t>
  </si>
  <si>
    <t>https://facebook.com/alidi.group</t>
  </si>
  <si>
    <t>https://vk.com/alidi_career</t>
  </si>
  <si>
    <t>Пн: c 09:00-20:00, Вт: c 09:00-20:00, Ср: c 09:00-20:00, Чт: c 09:00-20:00, Пт: c 09:00-20:00, Сб: c 10:00-16:00, Вс: c 10:00-16:00</t>
  </si>
  <si>
    <t>Животноводство, Продукты питания, Садово-хозяйственные товары</t>
  </si>
  <si>
    <t>Лактовит, фирма</t>
  </si>
  <si>
    <t>Иркутская область</t>
  </si>
  <si>
    <t>Ангарский городской округ</t>
  </si>
  <si>
    <t>Ангарск</t>
  </si>
  <si>
    <t>17-й микрорайон, 20</t>
  </si>
  <si>
    <t>7 (3955) 58‒67‒67</t>
  </si>
  <si>
    <t>7‒904‒151‒52‒29</t>
  </si>
  <si>
    <t>laktovit@ang.ru</t>
  </si>
  <si>
    <t>http://laktovit.ru</t>
  </si>
  <si>
    <t>Пн: c 10:00-14:00, Вт: c 10:00-14:00, Ср: c 10:00-14:00, Чт: c 10:00-14:00, Пт: c 10:00-14:00, Сб: выходной, Вс: выходной. офис: пн-чт 8:00-16:30; пт 8:00-16:00, перерыв: 12:30-13:00</t>
  </si>
  <si>
    <t>https://instagram.com/laktovit</t>
  </si>
  <si>
    <t>Сосновая, 19</t>
  </si>
  <si>
    <t>Горького, 5а</t>
  </si>
  <si>
    <t>Доставка готовых блюд, Кафе, Продукты быстрого приготовления</t>
  </si>
  <si>
    <t>Кабардино-Балкарская Республика</t>
  </si>
  <si>
    <t>Нальчик городской округ</t>
  </si>
  <si>
    <t>Нальчик</t>
  </si>
  <si>
    <t>Нальчикский молочный комбинат</t>
  </si>
  <si>
    <t>Кирова, 294а</t>
  </si>
  <si>
    <t>7 (8662) 44‒37‒69</t>
  </si>
  <si>
    <t>msk@nmkmilk.ru</t>
  </si>
  <si>
    <t>http://nmk.ru</t>
  </si>
  <si>
    <t>Калининградская область</t>
  </si>
  <si>
    <t>Багратионовский городской округ</t>
  </si>
  <si>
    <t>Плавит, завод плавленых сыров</t>
  </si>
  <si>
    <t>пос. Чехово</t>
  </si>
  <si>
    <t>7 (40156) 6‒77‒32</t>
  </si>
  <si>
    <t>20info@vitako.net, info@vitako.net</t>
  </si>
  <si>
    <t>http://vitako.net</t>
  </si>
  <si>
    <t>Котофей, кафе</t>
  </si>
  <si>
    <t>Пн: c 12:00-22:00, Вт: c 12:00-22:00, Ср: c 12:00-22:00, Чт: c 12:00-22:00, Пт: c 12:00-23:00, Сб: c 12:00-23:00, Вс: c 12:00-22:00</t>
  </si>
  <si>
    <t>Калужская область</t>
  </si>
  <si>
    <t>Победа, продсклад</t>
  </si>
  <si>
    <t>7 (8422) 27‒27‒05, 8‒800‒333‒16‒31</t>
  </si>
  <si>
    <t>http://xn--80aaadiigoj9aqmm.xn--p1ai</t>
  </si>
  <si>
    <t>https://instagram.com/discounter_pobeda</t>
  </si>
  <si>
    <t>https://vk.com/magazinpobeda</t>
  </si>
  <si>
    <t>https://ok.ru/pobedamagazin</t>
  </si>
  <si>
    <t>https://youtube.com/channel/UCV54csd0QgnPvZ5DwyRho9A</t>
  </si>
  <si>
    <t>Боровский район</t>
  </si>
  <si>
    <t>Балабаново</t>
  </si>
  <si>
    <t>Магазин чай и кофе</t>
  </si>
  <si>
    <t>Лесная улица, 16а</t>
  </si>
  <si>
    <t>7‒960‒514‒15‒51</t>
  </si>
  <si>
    <t>chai-balabanovo@yandex.ru</t>
  </si>
  <si>
    <t>http://chai-balabanovo.ru</t>
  </si>
  <si>
    <t>Киров</t>
  </si>
  <si>
    <t>Кафе, Кафе-кондитерские / Кофейни, Рестораны, Чай / Кофе</t>
  </si>
  <si>
    <t>Агния, сеть магазинов кондитерских изделий</t>
  </si>
  <si>
    <t>Камчатский край</t>
  </si>
  <si>
    <t>Елизовский район</t>
  </si>
  <si>
    <t>Елизово</t>
  </si>
  <si>
    <t>Вилюйская, 7а</t>
  </si>
  <si>
    <t>7 (41531) 6‒13‒67</t>
  </si>
  <si>
    <t>agniyacake41@mail.ru</t>
  </si>
  <si>
    <t>Пн: c 09:00-18:00, Вт: c 09:00-18:00, Ср: c 09:00-18:00, Чт: c 09:00-18:00, Пт: c 09:00-18:00, Сб: c 09:00-18:00, Вс: c 11:00-17:00</t>
  </si>
  <si>
    <t>Карачаево-Черкесская Республика</t>
  </si>
  <si>
    <t>Черкесский городской округ</t>
  </si>
  <si>
    <t>Черкесск</t>
  </si>
  <si>
    <t>КенгуCity, магазин</t>
  </si>
  <si>
    <t>7‒928‒385‒95‒37</t>
  </si>
  <si>
    <t>zakaz@keng.ru</t>
  </si>
  <si>
    <t>http://www.keng.ru</t>
  </si>
  <si>
    <t>https://facebook.com/kenguru.salon</t>
  </si>
  <si>
    <t>https://instagram.com/kenguru_official</t>
  </si>
  <si>
    <t>Кемеровская область — Кузбасс</t>
  </si>
  <si>
    <t>Беловский городской округ</t>
  </si>
  <si>
    <t>Белово</t>
  </si>
  <si>
    <t>3-й микрорайон, 77а</t>
  </si>
  <si>
    <t>7 (38452) 4‒76‒99</t>
  </si>
  <si>
    <t>7‒904‒576‒46‒36</t>
  </si>
  <si>
    <t>ooovasilek@yandex.ru</t>
  </si>
  <si>
    <t>Пн: c 06:00-22:00, Вт: c 06:00-22:00, Ср: c 06:00-22:00, Чт: c 06:00-22:00, Пт: c 06:00-22:00, Сб: c 08:00-22:00, Вс: c 08:00-22:00. июнь-август: пн-пт 6:00-23:00, сб-вс 8:00-23:00</t>
  </si>
  <si>
    <t>Центральная, 19а</t>
  </si>
  <si>
    <t>с. Сосновка</t>
  </si>
  <si>
    <t>Кировская область</t>
  </si>
  <si>
    <t>Киров городской округ</t>
  </si>
  <si>
    <t>Mr.Lexx, магазин электронных сигарет</t>
  </si>
  <si>
    <t>7 (8332) 55‒55‒77</t>
  </si>
  <si>
    <t>mr-lexx.kirov@ya.ru, mr-lexx.kirov@yandex.ru</t>
  </si>
  <si>
    <t>http://mr-lexx.ru</t>
  </si>
  <si>
    <t>https://instagram.com/vape.mr.lexx</t>
  </si>
  <si>
    <t>https://vk.com/mr.lexx.kirov</t>
  </si>
  <si>
    <t>Пн: c 10:00-18:00, Вт: c 10:00-18:00, Ср: c 10:00-18:00, Чт: c 10:00-18:00, Пт: c 10:00-18:00, Сб: c 10:00-16:00, Вс: c 10:00-15:00</t>
  </si>
  <si>
    <t>http://zaomari.ru</t>
  </si>
  <si>
    <t>Костромская область</t>
  </si>
  <si>
    <t>Кострома городской округ</t>
  </si>
  <si>
    <t>Кострома</t>
  </si>
  <si>
    <t>Московский кондитер, магазин кондитерских изделий</t>
  </si>
  <si>
    <t>Подлипаева, 19</t>
  </si>
  <si>
    <t>7 (4942) 42‒05‒01</t>
  </si>
  <si>
    <t>mkonditer@mail.ru</t>
  </si>
  <si>
    <t>http://xn--b1aedkbeebcorfbf8add0a.xn--p1ai</t>
  </si>
  <si>
    <t>Почтовая, 6</t>
  </si>
  <si>
    <t>Краснодарский край</t>
  </si>
  <si>
    <t>Абинский район</t>
  </si>
  <si>
    <t>Ахтырский хлебозавод</t>
  </si>
  <si>
    <t>пгт Ахтырский</t>
  </si>
  <si>
    <t>7 (86150) 3‒51‒19</t>
  </si>
  <si>
    <t>alexscorp1661@rambler.ru</t>
  </si>
  <si>
    <t>Рабочая, 2</t>
  </si>
  <si>
    <t>Калининский район</t>
  </si>
  <si>
    <t>Продукты быстрого приготовления, Хозяйственные товары</t>
  </si>
  <si>
    <t>Красноярский край</t>
  </si>
  <si>
    <t>Ачинск городской округ</t>
  </si>
  <si>
    <t>Ачинск</t>
  </si>
  <si>
    <t>1-й микрорайон, 35</t>
  </si>
  <si>
    <t>Серебряный шар, алкомаркет</t>
  </si>
  <si>
    <t>7‒913‒052‒43‒29</t>
  </si>
  <si>
    <t>info@serebround.ru</t>
  </si>
  <si>
    <t>http://serebround.ru</t>
  </si>
  <si>
    <t>Курганская область</t>
  </si>
  <si>
    <t>Кетовский район</t>
  </si>
  <si>
    <t>Зауральский тракт, кафе</t>
  </si>
  <si>
    <t>магистраль Р-254 "Иртыш" Челябинск-Омск 250 км, 3</t>
  </si>
  <si>
    <t>7 (3522) 64‒27‒08</t>
  </si>
  <si>
    <t>info@ztcom.ru</t>
  </si>
  <si>
    <t>http://zaural-tract.ru/kafe/</t>
  </si>
  <si>
    <t>Курская область</t>
  </si>
  <si>
    <t>Курск городской округ</t>
  </si>
  <si>
    <t>Курск</t>
  </si>
  <si>
    <t>Архыз-Курск, служба доставки питьевой воды</t>
  </si>
  <si>
    <t>Сеймский округ</t>
  </si>
  <si>
    <t>2-й Литовский переулок, 12</t>
  </si>
  <si>
    <t>7 (4712) 31‒05‒33, 7 (4712) 73‒02‒73</t>
  </si>
  <si>
    <t>www.arhiz-kursk.ru@mail.ru</t>
  </si>
  <si>
    <t>http://www.arhiz-kursk.ru</t>
  </si>
  <si>
    <t xml:space="preserve">Пн: c 09:00-18:00, Вт: c 09:00-18:00, Ср: c 09:00-18:00, Чт: c 09:00-18:00, Пт: c 09:00-18:00, Сб: выходной, Вс: выходной. служба доставки: пн-пт 9:00-18:00; сб 9:00-15:00; вс выходной </t>
  </si>
  <si>
    <t>https://vk.com/id375262229</t>
  </si>
  <si>
    <t>Пн: c 10:00-21:00, Вт: c 10:00-21:00, Ср: c 10:00-21:00, Чт: c 10:00-22:00, Пт: c 10:00-22:00, Сб: c 10:00-22:00, Вс: c 10:00-21:00</t>
  </si>
  <si>
    <t>Ленинградская область</t>
  </si>
  <si>
    <t>Первый комбинат детского и диетического питания</t>
  </si>
  <si>
    <t>Всеволожский муниципальный район</t>
  </si>
  <si>
    <t>пос. Щеглово</t>
  </si>
  <si>
    <t>посёлок Щеглово, 1а</t>
  </si>
  <si>
    <t>7‒961‒811‒55‒61, 7‒961‒811‒55‒65</t>
  </si>
  <si>
    <t>pkddp@yandex.ru</t>
  </si>
  <si>
    <t>http://www.zdorovey.ru</t>
  </si>
  <si>
    <t>Диетические / соевые продукты, Снэковая продукция</t>
  </si>
  <si>
    <t>79618115561, 79618115565</t>
  </si>
  <si>
    <t>Кронидов, производственная компания</t>
  </si>
  <si>
    <t>Санкт-Петербург</t>
  </si>
  <si>
    <t>дорога На Мендсары, 10</t>
  </si>
  <si>
    <t>8‒800‒100‒16‒04</t>
  </si>
  <si>
    <t>sale2@kronidov.ru, zakaz@kronidov.ru</t>
  </si>
  <si>
    <t>http://kronidov.ru</t>
  </si>
  <si>
    <t>Консервированная продукция, Снаряжение для туризма и отдыха</t>
  </si>
  <si>
    <t>https://vk.com/kronidovllc</t>
  </si>
  <si>
    <t>Доставка готовых блюд, Кондитерские изделия, Кулинарии, Пекарни, Пиццерии</t>
  </si>
  <si>
    <t>Липецкая область</t>
  </si>
  <si>
    <t>Грязинский район</t>
  </si>
  <si>
    <t>с. Казинка</t>
  </si>
  <si>
    <t>Stile di Vita</t>
  </si>
  <si>
    <t>Особой экономической зоны тер, вл15</t>
  </si>
  <si>
    <t>7 (4742) 37‒07‒56, 8‒800‒100‒82‒61</t>
  </si>
  <si>
    <t>adm@sdv-coffee.ru, zakaz@sdv-coffee.ru</t>
  </si>
  <si>
    <t>http://sdv-coffee.ru</t>
  </si>
  <si>
    <t>https://instagram.com/sdv_coffee</t>
  </si>
  <si>
    <t>Магаданская область</t>
  </si>
  <si>
    <t>Магадан городской округ</t>
  </si>
  <si>
    <t>Магадан</t>
  </si>
  <si>
    <t>Чиги чиги, сеть магазинов рыбы и пива</t>
  </si>
  <si>
    <t>Берзина, 10</t>
  </si>
  <si>
    <t>chigi-chinah@mail.ru</t>
  </si>
  <si>
    <t>http://chigi-chinah.com</t>
  </si>
  <si>
    <t>https://instagram.com/chigi_chinah</t>
  </si>
  <si>
    <t>https://twitter.com/chigi_chinah</t>
  </si>
  <si>
    <t>Московская область</t>
  </si>
  <si>
    <t>Балашиха городской округ</t>
  </si>
  <si>
    <t>Балашиха</t>
  </si>
  <si>
    <t>Фабус, торговая компания</t>
  </si>
  <si>
    <t>шоссе Энтузиастов, вл1а ст4</t>
  </si>
  <si>
    <t>7 (495) 770‒41‒12</t>
  </si>
  <si>
    <t>shop@fabus.ru</t>
  </si>
  <si>
    <t>http://www.fabus.ru</t>
  </si>
  <si>
    <t>Москва</t>
  </si>
  <si>
    <t>Красногорск городской округ</t>
  </si>
  <si>
    <t>ПИРОГИ по-ДИГОРСКИ, пекарня</t>
  </si>
  <si>
    <t>МКАД 69 Километр, к23</t>
  </si>
  <si>
    <t>7‒903‒521‒15‒15, 7‒915‒475‒22‒92</t>
  </si>
  <si>
    <t>example@mail.com, info@podigorski.ru</t>
  </si>
  <si>
    <t>http://podigorski.ru</t>
  </si>
  <si>
    <t>https://t.me/nabegu_bot</t>
  </si>
  <si>
    <t>https://facebook.com/Podigorski.ru</t>
  </si>
  <si>
    <t>https://instagram.com/pirogi_podigorski</t>
  </si>
  <si>
    <t>Пн: c 10:00-22:00, Вт: c 10:00-22:00, Ср: c 10:00-22:00, Чт: c 10:00-22:00, Пт: c 10:00-22:30, Сб: c 10:00-22:30, Вс: c 10:00-22:00</t>
  </si>
  <si>
    <t>Дербент</t>
  </si>
  <si>
    <t>Мурманская область</t>
  </si>
  <si>
    <t>Апатиты городской округ</t>
  </si>
  <si>
    <t>Апатиты</t>
  </si>
  <si>
    <t>Апатитский молочный комбинат</t>
  </si>
  <si>
    <t>7 (81555) 6‒29‒28, 7 (81555) 6‒32‒87</t>
  </si>
  <si>
    <t>7‒960‒020‒02‒39</t>
  </si>
  <si>
    <t>admin@amkmol.ru, milk.amk@yandex.ru</t>
  </si>
  <si>
    <t>http://amkmol.ru</t>
  </si>
  <si>
    <t>https://vk.com/club_amk1983</t>
  </si>
  <si>
    <t>Ненецкий автономный округ</t>
  </si>
  <si>
    <t>Нарьян-Мар городской округ</t>
  </si>
  <si>
    <t>Нарьян-Мар</t>
  </si>
  <si>
    <t>Ненецкая агропромышленная компания</t>
  </si>
  <si>
    <t>Рыбников, 1а</t>
  </si>
  <si>
    <t>7 (81853) 4‒12‒43, 7 (81853) 4‒31‒92</t>
  </si>
  <si>
    <t>naonak@yandex.ru</t>
  </si>
  <si>
    <t>http://naonak.ru</t>
  </si>
  <si>
    <t>Животноводство, Молочные продукты, Средства защиты растений / Удобрения</t>
  </si>
  <si>
    <t>Нижегородская область</t>
  </si>
  <si>
    <t>Арзамас городской округ</t>
  </si>
  <si>
    <t>Арзамас</t>
  </si>
  <si>
    <t>Калинина, 48</t>
  </si>
  <si>
    <t>Арзамасский хлеб</t>
  </si>
  <si>
    <t>7 (83147) 2‒35‒68, 7 (83147) 2‒90‒90</t>
  </si>
  <si>
    <t>arzhleb@arzamas-hleb.ru, personal@arzamas-hleb.ru, serov@arzamas-hleb.ru, stolzakaz@arzamas-hleb.ru, zakaz@arzamas-hleb.ru</t>
  </si>
  <si>
    <t>http://arzamas-hleb.ru</t>
  </si>
  <si>
    <t>Пн: c 00:00-24:00, Вт: c 00:00-24:00, Ср: c 00:00-24:00, Чт: c 00:00-24:00, Пт: c 00:00-24:00, Сб: выходной, Вс: выходной. администрация: пн-пт 8:00-17:00</t>
  </si>
  <si>
    <t>https://instagram.com/arzamas_hleb</t>
  </si>
  <si>
    <t>https://vk.com/arzhleb</t>
  </si>
  <si>
    <t>Новгородская область</t>
  </si>
  <si>
    <t>Великий Новгород городской округ</t>
  </si>
  <si>
    <t>Великий Новгород</t>
  </si>
  <si>
    <t>Роса, торгово-производственная компания</t>
  </si>
  <si>
    <t>Каберова-Власьевская, 22</t>
  </si>
  <si>
    <t>7 (8162) 55‒88‒11, 7 (8162) 78‒85‒88</t>
  </si>
  <si>
    <t>rosa-novgorod@mail.ru, voda-rosa@inbox.ru</t>
  </si>
  <si>
    <t>http://xn----7sbbfk3ddpk.xn--p1ai</t>
  </si>
  <si>
    <t>VIRTEX-FOOD, торгово-производственная компания</t>
  </si>
  <si>
    <t>Новосибирская область</t>
  </si>
  <si>
    <t>Бердск городской округ</t>
  </si>
  <si>
    <t>Бердск</t>
  </si>
  <si>
    <t>Ленина, 89/15</t>
  </si>
  <si>
    <t>7 (383) 212‒59‒44</t>
  </si>
  <si>
    <t>info@virtex-food.ru, resume@virtex-food.ru, sales@virtex-food.ru</t>
  </si>
  <si>
    <t>http://www.virtex-food.ru</t>
  </si>
  <si>
    <t>https://instagram.com/chimchimru</t>
  </si>
  <si>
    <t>Комсомольская, 1/1</t>
  </si>
  <si>
    <t>Теплица новые технологии</t>
  </si>
  <si>
    <t>Омская область</t>
  </si>
  <si>
    <t>Азовский немецкий национальный район</t>
  </si>
  <si>
    <t>7 (3812) 38‒05‒95, 7 (38141) 3‒68‒70</t>
  </si>
  <si>
    <t>7‒960‒987‒80‒29</t>
  </si>
  <si>
    <t>teplica.nt@yandex.ru</t>
  </si>
  <si>
    <t>http://www.tepnoteh.ru</t>
  </si>
  <si>
    <t>Доставка цветов, Овощи / Фрукты, Семена / Посадочный материал, Цветы</t>
  </si>
  <si>
    <t>Оренбургская область</t>
  </si>
  <si>
    <t>Абдулинский городской округ</t>
  </si>
  <si>
    <t>Абдулино</t>
  </si>
  <si>
    <t>Базарная площадь, 1/1</t>
  </si>
  <si>
    <t>office73@pobeda-ul.ru</t>
  </si>
  <si>
    <t>Орловская область</t>
  </si>
  <si>
    <t>Ливны городской округ</t>
  </si>
  <si>
    <t>Ливны</t>
  </si>
  <si>
    <t>smokelavka</t>
  </si>
  <si>
    <t>улица Пушкина, 20</t>
  </si>
  <si>
    <t>7‒996‒161‒74‒34</t>
  </si>
  <si>
    <t>smokelavka@yandex.ru</t>
  </si>
  <si>
    <t>https://instagram.com/smokelavka</t>
  </si>
  <si>
    <t>https://vk.com/public185207701</t>
  </si>
  <si>
    <t>Пензенская область</t>
  </si>
  <si>
    <t>Бессоновский район</t>
  </si>
  <si>
    <t>Самое вкусное, кондитерская фирма</t>
  </si>
  <si>
    <t>7 (84140) 2‒66‒15, 7 (84140) 2‒67‒43, 7 (84140) 2‒67‒44</t>
  </si>
  <si>
    <t>samoevkusnoe@mail.ru</t>
  </si>
  <si>
    <t>http://samoevkusnoe.com</t>
  </si>
  <si>
    <t>Пермский край</t>
  </si>
  <si>
    <t>Березники городской округ</t>
  </si>
  <si>
    <t>Березники</t>
  </si>
  <si>
    <t>БУХТА ПЕЛИКАНOFF, рыбоперерабатывающее предприятие</t>
  </si>
  <si>
    <t>Березниковская, 75г</t>
  </si>
  <si>
    <t>7 (342) 260‒82‒34, 7 (342) 260‒82‒39, 7 (342) 267‒06‒19, 7 (342) 267‒29‒85, 7 (342) 267‒40‒44</t>
  </si>
  <si>
    <t>7‒901‒266‒19‒85</t>
  </si>
  <si>
    <t>pelikan_ber@mail.ru, pelikan.dom@list.ru</t>
  </si>
  <si>
    <t>http://buhtapelikanoff.ru</t>
  </si>
  <si>
    <t>https://instagram.com/pelikanoff.riba</t>
  </si>
  <si>
    <t>https://vk.com/pelikanoff.riba</t>
  </si>
  <si>
    <t>Приморский край</t>
  </si>
  <si>
    <t>Сангурай, производственно-торговая фирма</t>
  </si>
  <si>
    <t>Артёмовский городской округ</t>
  </si>
  <si>
    <t>Артем</t>
  </si>
  <si>
    <t>улица Кирова, 191</t>
  </si>
  <si>
    <t>7 (423) 374‒24‒65, 7 (42337) 3‒98‒98</t>
  </si>
  <si>
    <t>7‒924‒526‒97‒04</t>
  </si>
  <si>
    <t>info@sangurai.ru</t>
  </si>
  <si>
    <t>http://sangurai.ru</t>
  </si>
  <si>
    <t>https://instagram.com/sanguraivoda</t>
  </si>
  <si>
    <t>улица Ленина, 8а</t>
  </si>
  <si>
    <t>Псковская область</t>
  </si>
  <si>
    <t>Уют, кафе-бар</t>
  </si>
  <si>
    <t>Печорский район</t>
  </si>
  <si>
    <t>Печоры</t>
  </si>
  <si>
    <t>Аллейная улица, 4</t>
  </si>
  <si>
    <t>7 (81148) 225‒77</t>
  </si>
  <si>
    <t>uytplusooo@mail.ru</t>
  </si>
  <si>
    <t>http://xn--80ajbsng0ahp7g.xn--p1ai</t>
  </si>
  <si>
    <t>https://instagram.com/uyt_cafe</t>
  </si>
  <si>
    <t>https://vk.com/cafe_uyt</t>
  </si>
  <si>
    <t>Центр район</t>
  </si>
  <si>
    <t>Республика Адыгея</t>
  </si>
  <si>
    <t>Кошехабльский район</t>
  </si>
  <si>
    <t>Мамруко, производственная компания</t>
  </si>
  <si>
    <t>аул Егерухай</t>
  </si>
  <si>
    <t>8‒800‒550‒23‒39</t>
  </si>
  <si>
    <t>maslo@mamruk.ru</t>
  </si>
  <si>
    <t>http://mamruk.ru</t>
  </si>
  <si>
    <t>Республиканский пчелоцентр, сеть магазинов</t>
  </si>
  <si>
    <t>Республика Алтай</t>
  </si>
  <si>
    <t>Горно-Алтайск городской округ</t>
  </si>
  <si>
    <t>Горно-Алтайск</t>
  </si>
  <si>
    <t>Социалистическая, 45</t>
  </si>
  <si>
    <t>7‒903‒074‒44‒43, 7‒903‒074‒83‒83</t>
  </si>
  <si>
    <t>linksis.altai@gmail.com</t>
  </si>
  <si>
    <t>Республика Башкортостан</t>
  </si>
  <si>
    <t>Абзелиловский район</t>
  </si>
  <si>
    <t>д. Красная Башкирия</t>
  </si>
  <si>
    <t>ГУСЬПРОМ, торгово-производственная компания</t>
  </si>
  <si>
    <t>Строителей, 31</t>
  </si>
  <si>
    <t>7‒950‒749‒21‒79</t>
  </si>
  <si>
    <t>14370afcdc17429f9e418d5ffbd0334a@sentry.wixpress.com, uraldam@mail.ru, wixofday@wix.com</t>
  </si>
  <si>
    <t>http://uraldam.wix.com/domashniegusi1</t>
  </si>
  <si>
    <t>Мясо птицы / Полуфабрикаты, Постельные принадлежности / Текстиль для дома</t>
  </si>
  <si>
    <t>Республика Бурятия</t>
  </si>
  <si>
    <t>Баргузинский район</t>
  </si>
  <si>
    <t>пгт Усть-Баргузин</t>
  </si>
  <si>
    <t>улица Щербакова, 32</t>
  </si>
  <si>
    <t>Шарлоtta, служба доставки выпечки</t>
  </si>
  <si>
    <t>7 (30131) 9‒23‒22</t>
  </si>
  <si>
    <t>7‒924‒655‒56‒00, 7‒924‒655‒56‒02</t>
  </si>
  <si>
    <t>tutami12@mail.ru</t>
  </si>
  <si>
    <t>http://sharlotta.uumarket.ru</t>
  </si>
  <si>
    <t>https://instagram.com/pekar_sharlotta</t>
  </si>
  <si>
    <t>https://vk.com/sharlotta03</t>
  </si>
  <si>
    <t>Республика Дагестан</t>
  </si>
  <si>
    <t>Дербент городской округ</t>
  </si>
  <si>
    <t>Дербентский коньячный комбинат</t>
  </si>
  <si>
    <t>Стуруа, 11</t>
  </si>
  <si>
    <t>7 (87240) 4‒28‒24, 7 (87240) 4‒79‒29</t>
  </si>
  <si>
    <t>derkonyak@mail.ru</t>
  </si>
  <si>
    <t>http://derkonyak.ru</t>
  </si>
  <si>
    <t>Республика Карелия</t>
  </si>
  <si>
    <t>Kaffee haus, кофейня</t>
  </si>
  <si>
    <t>Петрозаводский городской округ</t>
  </si>
  <si>
    <t>Петрозаводск</t>
  </si>
  <si>
    <t>7 (8142) 78‒50‒38</t>
  </si>
  <si>
    <t>noika01@mail.ru</t>
  </si>
  <si>
    <t>http://khausptz.ru</t>
  </si>
  <si>
    <t>Пн: c 09:00-23:00, Вт: c 09:00-23:00, Ср: c 09:00-23:00, Чт: c 09:00-23:00, Пт: c 09:00-01:00, Сб: c 10:00-01:00, Вс: c 10:00-23:00</t>
  </si>
  <si>
    <t>https://facebook.com/kaffeehausptz</t>
  </si>
  <si>
    <t>https://instagram.com/kaffeehausptz</t>
  </si>
  <si>
    <t>https://vk.com/kaffee_haus_ptz</t>
  </si>
  <si>
    <t>Республика Коми</t>
  </si>
  <si>
    <t>Сосногорск муниципальный район</t>
  </si>
  <si>
    <t>Сосногорск</t>
  </si>
  <si>
    <t>Сосногорский, тепличный комплекс</t>
  </si>
  <si>
    <t>Энергетиков, 23</t>
  </si>
  <si>
    <t>7 (8216) 780‒780</t>
  </si>
  <si>
    <t>e.savina@agro-man.ru, n.gorbaneva@agro-man.ru, t.petrova@agro-man.ru</t>
  </si>
  <si>
    <t>https://vk.com/public162874509</t>
  </si>
  <si>
    <t>Республика Крым</t>
  </si>
  <si>
    <t>Евпатория городской округ</t>
  </si>
  <si>
    <t>Евпатория</t>
  </si>
  <si>
    <t>Ароматы Крыма, сеть магазинов</t>
  </si>
  <si>
    <t>7‒978‒509‒96‒37, 7‒978‒847‒32‒38</t>
  </si>
  <si>
    <t>aromati-krima@yandex.ru</t>
  </si>
  <si>
    <t>http://xn----7sbab3cjdlrft2id.xn--80aswg</t>
  </si>
  <si>
    <t>Ароматовары, Косметика / Парфюмерия, Сувениры, Фитопродукция, Чай / Кофе</t>
  </si>
  <si>
    <t xml:space="preserve">Пн: c 09:30-18:00, Вт: c 09:30-18:00, Ср: c 09:30-18:00, Чт: c 09:30-18:00, Пт: c 09:30-18:00, Сб: c 09:30-18:00, Вс: c 09:30-15:00. летний период: пн-вс 9:30-21:00 </t>
  </si>
  <si>
    <t>Республика Марий Эл</t>
  </si>
  <si>
    <t>Волжск городской округ</t>
  </si>
  <si>
    <t>Волжск</t>
  </si>
  <si>
    <t>Птица, магазин мясной продукции</t>
  </si>
  <si>
    <t>107 Бригады, 10е</t>
  </si>
  <si>
    <t>7 (83631) 4‒02‒08</t>
  </si>
  <si>
    <t>zao@zaomari.ru, zaomariyskoe@gmail.com</t>
  </si>
  <si>
    <t>https://instagram.com/zao.mari</t>
  </si>
  <si>
    <t>Волжский район</t>
  </si>
  <si>
    <t>Республика Мордовия</t>
  </si>
  <si>
    <t>Лямбирский район</t>
  </si>
  <si>
    <t>с. Атемар</t>
  </si>
  <si>
    <t>Атемарская, птицефабрика</t>
  </si>
  <si>
    <t>Атемар, 1</t>
  </si>
  <si>
    <t>7 (83441) 3‒42‒60, 7 (83441) 3‒43‒10, 7 (83441) 3‒43‒20, 7 (83441) 3‒52‒20</t>
  </si>
  <si>
    <t>manager@atemar.ru, pfatemar@mail.ru</t>
  </si>
  <si>
    <t>http://www.atemar.biz</t>
  </si>
  <si>
    <t>Республика Саха (Якутия)</t>
  </si>
  <si>
    <t>Амгинский район</t>
  </si>
  <si>
    <t>https://instagram.com/market_center_wave</t>
  </si>
  <si>
    <t>Набережный, маркет</t>
  </si>
  <si>
    <t>с. Промкомбинат</t>
  </si>
  <si>
    <t>Набережная, 9а</t>
  </si>
  <si>
    <t>7 (41142) 4‒10‒73, 7 (41142) 42‒819</t>
  </si>
  <si>
    <t>buhsloboda17@yandex.ru</t>
  </si>
  <si>
    <t>Республика Северная Осетия — Алания</t>
  </si>
  <si>
    <t>Владикавказ городской округ</t>
  </si>
  <si>
    <t>Владикавказ</t>
  </si>
  <si>
    <t>Иристонский район</t>
  </si>
  <si>
    <t>Vincenzo Bakery, магазин</t>
  </si>
  <si>
    <t>Бутырина, 9</t>
  </si>
  <si>
    <t>7 (8672) 46‒51‒25</t>
  </si>
  <si>
    <t>hr-recruting@mercadagroup.ru, mhugaeva@mercadagroup.ru, ognevskaya@mercadagroup.ru</t>
  </si>
  <si>
    <t>http://mercadagroup.ru</t>
  </si>
  <si>
    <t>https://facebook.com/Mercadainfo</t>
  </si>
  <si>
    <t>https://instagram.com/mercadainfo</t>
  </si>
  <si>
    <t>https://vk.com/mercadagroup</t>
  </si>
  <si>
    <t>https://twitter.com/mercadagroup</t>
  </si>
  <si>
    <t>Республика Татарстан</t>
  </si>
  <si>
    <t>Альметьевский район</t>
  </si>
  <si>
    <t>Альметьевск</t>
  </si>
  <si>
    <t>Альметьевский молочный комбинат, магазин</t>
  </si>
  <si>
    <t>Ризы Фахретдина, 36а/1</t>
  </si>
  <si>
    <t>almetmoloko@mail.ru</t>
  </si>
  <si>
    <t>http://almetmoloko.ru</t>
  </si>
  <si>
    <t>Республика Тыва</t>
  </si>
  <si>
    <t>Кызыл городской округ</t>
  </si>
  <si>
    <t>Кызыл</t>
  </si>
  <si>
    <t>Кызыльский хлебокомбинат, магазин</t>
  </si>
  <si>
    <t>Калинина, 124</t>
  </si>
  <si>
    <t>7 (39422) 5‒21‒38, 7 (39422) 5‒39‒48</t>
  </si>
  <si>
    <t>hleb.tuva@yandex.ru, noreply@blogger.com</t>
  </si>
  <si>
    <t>http://xn--80abaorkellfb7c1a.xn--g1afe6db.xn--h1akdx.xn--80aswg</t>
  </si>
  <si>
    <t>Республика Хакасия</t>
  </si>
  <si>
    <t>Абакан городской округ</t>
  </si>
  <si>
    <t>Абакан</t>
  </si>
  <si>
    <t>Ивана Ярыгина, 24</t>
  </si>
  <si>
    <t>7‒908‒326‒67‒22, 7‒913‒541‒80‒08</t>
  </si>
  <si>
    <t>7‒913‒541‒80‒08</t>
  </si>
  <si>
    <t>kotofeypp19@yandex.ru</t>
  </si>
  <si>
    <t>http://kotofei19.ru</t>
  </si>
  <si>
    <t>+79135418008, 79135418008</t>
  </si>
  <si>
    <t>https://instagram.com/cafekotofey</t>
  </si>
  <si>
    <t>Ростовская область</t>
  </si>
  <si>
    <t>Азов городской округ</t>
  </si>
  <si>
    <t>Азов</t>
  </si>
  <si>
    <t>СУШИ DIMASH, магазин японской кухни</t>
  </si>
  <si>
    <t>Петровский бульвар, 35</t>
  </si>
  <si>
    <t>7 (863) 333‒27‒22, 8‒800‒500‒81‒11</t>
  </si>
  <si>
    <t>ashotdimash@gmail.com, info@dimash24.ru</t>
  </si>
  <si>
    <t>http://sushi-dimash.ru</t>
  </si>
  <si>
    <t>https://instagram.com/sushi_dimash</t>
  </si>
  <si>
    <t>https://vk.com/sushi_dimash</t>
  </si>
  <si>
    <t>Рязанская область</t>
  </si>
  <si>
    <t>Аквариум, продуктовый магазин</t>
  </si>
  <si>
    <t>Рыбновский район</t>
  </si>
  <si>
    <t>Рыбное</t>
  </si>
  <si>
    <t>Азбука пчелы, производственно-торговая компания</t>
  </si>
  <si>
    <t>7 (49137) 5‒25‒78</t>
  </si>
  <si>
    <t>7‒906‒647‒47‒77, 7‒960‒567‒86‒50, 7‒985‒951‒46‒31</t>
  </si>
  <si>
    <t>azbukabee@ya.ru, support@tiu.ru</t>
  </si>
  <si>
    <t>http://azbukabe.ru</t>
  </si>
  <si>
    <t>Пн: выходной, Вт: c 09:00-13:00, Ср: c 09:00-13:00, Чт: c 09:00-13:00, Пт: c 09:00-13:00, Сб: c 09:00-13:00, Вс: c 10:00-13:00</t>
  </si>
  <si>
    <t>79066474777, 79109007231, 79605678650</t>
  </si>
  <si>
    <t>Самарская область</t>
  </si>
  <si>
    <t>пгт Завод 'Стройкерамика'</t>
  </si>
  <si>
    <t>Родниковый источник, водомат</t>
  </si>
  <si>
    <t>Мануила Лемешевского, 1/1</t>
  </si>
  <si>
    <t>7‒962‒609‒94‒94</t>
  </si>
  <si>
    <t>aqua.neptun@yandex.ru</t>
  </si>
  <si>
    <t>http://samara-voda.ru</t>
  </si>
  <si>
    <t>Саратовская область</t>
  </si>
  <si>
    <t>Балаковский район</t>
  </si>
  <si>
    <t>Балаково</t>
  </si>
  <si>
    <t>Cloudy VapeShop, магазин электронных сигарет</t>
  </si>
  <si>
    <t>Трнавская, 9</t>
  </si>
  <si>
    <t>7‒937‒243‒68‒05</t>
  </si>
  <si>
    <t>info@cloudyshop.ru, samokhin@live.ru</t>
  </si>
  <si>
    <t>http://cloudyshop.ru</t>
  </si>
  <si>
    <t>https://instagram.com/cloudy_vape_shop</t>
  </si>
  <si>
    <t>https://vk.com/cloudyvape</t>
  </si>
  <si>
    <t>Сахалинская область</t>
  </si>
  <si>
    <t>Анивский городской округ</t>
  </si>
  <si>
    <t>Верный, сеть социальных продуктовых магазинов</t>
  </si>
  <si>
    <t>kurbanov.denis@gmail.com</t>
  </si>
  <si>
    <t>https://instagram.com/magazinyvernyy</t>
  </si>
  <si>
    <t>Свердловская область</t>
  </si>
  <si>
    <t>Арамильский городской округ</t>
  </si>
  <si>
    <t>Арамиль</t>
  </si>
  <si>
    <t>Производственно-торговая компания, ИП Голякова Т.В</t>
  </si>
  <si>
    <t>Гарнизон, 7-2</t>
  </si>
  <si>
    <t>7 (343) 200‒72‒78</t>
  </si>
  <si>
    <t>il.mu@inbox.ru</t>
  </si>
  <si>
    <t>http://uralsalad.ru</t>
  </si>
  <si>
    <t>СушиWok, служба доставки</t>
  </si>
  <si>
    <t>Смоленская область</t>
  </si>
  <si>
    <t>Рецепты бульбаша</t>
  </si>
  <si>
    <t>Рудня</t>
  </si>
  <si>
    <t>2-й Луговой переулок, 23</t>
  </si>
  <si>
    <t>7‒967‒020‒55‒15</t>
  </si>
  <si>
    <t>rezept-bylbacha@mail.ru</t>
  </si>
  <si>
    <t>http://rezept-by.ru</t>
  </si>
  <si>
    <t>Ставропольский край</t>
  </si>
  <si>
    <t>Георгиевский городской округ</t>
  </si>
  <si>
    <t>Георгиевск</t>
  </si>
  <si>
    <t>Олимпия, мясокомбинат</t>
  </si>
  <si>
    <t>Октябрьская, 143/9</t>
  </si>
  <si>
    <t>7 (87951) 7‒44‒15, 7 (87951) 7‒44‒20, 7‒928‒377‒01‒40</t>
  </si>
  <si>
    <t>olimpiya@mk-olimp.ru</t>
  </si>
  <si>
    <t>http://www.mk-olimp.ru</t>
  </si>
  <si>
    <t>Тамбовская область</t>
  </si>
  <si>
    <t>Котовск городской округ</t>
  </si>
  <si>
    <t>Котовск</t>
  </si>
  <si>
    <t>Агро, производственная компания</t>
  </si>
  <si>
    <t>7 (47541) 4‒57‒56</t>
  </si>
  <si>
    <t>agro_oao@mail.ru, kravru@krav.ru</t>
  </si>
  <si>
    <t>http://xn----8sbbkwkcndpeeve.xn--p1ai</t>
  </si>
  <si>
    <t>Тверская область</t>
  </si>
  <si>
    <t>Заволжский мясокомбинат, производственно-торговая компания</t>
  </si>
  <si>
    <t>пос. Заволжский</t>
  </si>
  <si>
    <t>посёлок Заволжский, 8</t>
  </si>
  <si>
    <t>7 (4822) 37‒13‒33</t>
  </si>
  <si>
    <t>info.zmk@zavolzhskoe.ru</t>
  </si>
  <si>
    <t>http://zmktver.ru</t>
  </si>
  <si>
    <t>https://instagram.com/my_zavolzhskiy</t>
  </si>
  <si>
    <t>https://vk.com/my_zavolzhskiy</t>
  </si>
  <si>
    <t>Томская область</t>
  </si>
  <si>
    <t>Конфетка, сеть магазинов кондитерских изделий, чая и кофе</t>
  </si>
  <si>
    <t>ЗАТО Северск городской округ</t>
  </si>
  <si>
    <t>Северск</t>
  </si>
  <si>
    <t>Коммунистический проспект, 90</t>
  </si>
  <si>
    <t>7 (3822) 710‒401, 7 (3822) 710‒402</t>
  </si>
  <si>
    <t>sladomir@yandex.ru</t>
  </si>
  <si>
    <t>http://sladomir-tomsk.ru</t>
  </si>
  <si>
    <t>https://instagram.com/konfetka_tomsk</t>
  </si>
  <si>
    <t>Тульская область</t>
  </si>
  <si>
    <t>Алексин городской округ</t>
  </si>
  <si>
    <t>Алексин</t>
  </si>
  <si>
    <t>Пасека Широковских, компания по продаже продуктов пчеловодства</t>
  </si>
  <si>
    <t>Тульская улица, 136а</t>
  </si>
  <si>
    <t>7‒910‒552‒93‒51</t>
  </si>
  <si>
    <t>aidamed@list.ru</t>
  </si>
  <si>
    <t>http://aidamed.ru</t>
  </si>
  <si>
    <t>https://instagram.com/medkleshnya71</t>
  </si>
  <si>
    <t>Тюменская область</t>
  </si>
  <si>
    <t>Заводоуковский городской округ</t>
  </si>
  <si>
    <t>Заводоуковск</t>
  </si>
  <si>
    <t>Мир Растений и Животных, магазин</t>
  </si>
  <si>
    <t>Хахина, 4</t>
  </si>
  <si>
    <t>7‒950‒484‒36‒03</t>
  </si>
  <si>
    <t>medovik72@yandex.ru</t>
  </si>
  <si>
    <t>Отделочные материалы, Продукты питания, Садово-хозяйственные товары, Товары / услуги для животных</t>
  </si>
  <si>
    <t>Зоотовары, Оргстекло / Поликарбонат, Продукты пчеловодства, Семена / Посадочный материал, Средства защиты растений / Удобрения</t>
  </si>
  <si>
    <t>https://instagram.com/zoo_mir_sad</t>
  </si>
  <si>
    <t>https://vk.com/mirstore72</t>
  </si>
  <si>
    <t>Пн: c 08:00-12:20, Вт: c 08:00-12:20, Ср: c 08:00-12:20, Чт: c 08:00-12:20, Пт: c 08:00-12:20, Сб: выходной, Вс: выходной</t>
  </si>
  <si>
    <t>Удмуртская Республика</t>
  </si>
  <si>
    <t>Завьяловский тепличный комбинат</t>
  </si>
  <si>
    <t>д. Хохряки</t>
  </si>
  <si>
    <t>Тепличная, 11</t>
  </si>
  <si>
    <t>7 (3412) 20‒05‒05, 7 (3412) 21‒09‒46</t>
  </si>
  <si>
    <t>teplica-agro@mail.ru, teplica-market@mail.ru, teplica-torg@mail.ru, teplica-torg1@mail.ru, teplica@udm.ru</t>
  </si>
  <si>
    <t>http://teplicaudm.ru/sklad/, http://xn--b1aelbawkbvuhc7e.xn--p1ai</t>
  </si>
  <si>
    <t>Овощи / Фрукты, Питомники растений, Семена / Посадочный материал, Услуги складского хранения</t>
  </si>
  <si>
    <t>https://vk.com/ovoshi_udmurtii</t>
  </si>
  <si>
    <t>Ульяновская область</t>
  </si>
  <si>
    <t>Димитровград городской округ</t>
  </si>
  <si>
    <t>Димитровград</t>
  </si>
  <si>
    <t>Cagliari, пиццерия</t>
  </si>
  <si>
    <t>7 (84235) 4‒04‒77</t>
  </si>
  <si>
    <t>7‒902‒127‒77‒72, 7‒927‒828‒08‒87</t>
  </si>
  <si>
    <t>cagliari73@mail.ru</t>
  </si>
  <si>
    <t>http://cagliari-pizza.ru</t>
  </si>
  <si>
    <t>Места отдыха / Развлекательные заведения, Общественное питание, Продукты питания, Торговые комплексы, Туризм / Отдых, Услуги по организации праздников / досуга</t>
  </si>
  <si>
    <t>Базы отдыха, Бани / Сауны, Быстрое питание, Гипермаркеты, Доставка готовых блюд, Кафе, Организация и проведение праздников, Пиццерии, Продовольственные магазины, Рестораны, Столовые, Супермаркеты</t>
  </si>
  <si>
    <t>https://instagram.com/cagliari_dd</t>
  </si>
  <si>
    <t>https://vk.com/cagliari73</t>
  </si>
  <si>
    <t>Хабаровский край</t>
  </si>
  <si>
    <t>Амурский район</t>
  </si>
  <si>
    <t>Амурск</t>
  </si>
  <si>
    <t>7 (42142) 2‒57‒85</t>
  </si>
  <si>
    <t>iori@bk.ru</t>
  </si>
  <si>
    <t>Ханты-Мансийский автономный округ</t>
  </si>
  <si>
    <t>Когалым городской округ</t>
  </si>
  <si>
    <t>Когалым</t>
  </si>
  <si>
    <t>проспект Шмидта, 28</t>
  </si>
  <si>
    <t>7 (34667) 4‒36‒36, 7 (34667) 4‒37‒37, 8‒800‒350‒64‒34</t>
  </si>
  <si>
    <t>asd@asd.ru, sushiwok86@mail.ru, vacancies.sw@mail.ru</t>
  </si>
  <si>
    <t>http://sushiwok.ru, http://sushiwok.ru/kogalym</t>
  </si>
  <si>
    <t>Челябинская область</t>
  </si>
  <si>
    <t>Агаповский район</t>
  </si>
  <si>
    <t>пос. Буранный</t>
  </si>
  <si>
    <t>Феденька, цех мясных полуфабрикатов</t>
  </si>
  <si>
    <t>Придорожная, 8</t>
  </si>
  <si>
    <t>7 (3519) 43‒09‒44, 7‒951‒805‒21‒23</t>
  </si>
  <si>
    <t>info@pelmenifedenka.ru</t>
  </si>
  <si>
    <t>http://pelmenifedenka.ru</t>
  </si>
  <si>
    <t>Чеченская Республика</t>
  </si>
  <si>
    <t>Аргун городской округ</t>
  </si>
  <si>
    <t>Аргун</t>
  </si>
  <si>
    <t>Аргунский мясокомбинат</t>
  </si>
  <si>
    <t>улица Промышленная, 6</t>
  </si>
  <si>
    <t>7‒964‒066‒45‒55</t>
  </si>
  <si>
    <t>argunmk@mail.ru</t>
  </si>
  <si>
    <t>http://www.argunmk.ru</t>
  </si>
  <si>
    <t>https://instagram.com/argunmk</t>
  </si>
  <si>
    <t>Чувашская Республика — Чувашия</t>
  </si>
  <si>
    <t>Ореол Здоровья, торгово-производственная компания</t>
  </si>
  <si>
    <t>Канаш городской округ</t>
  </si>
  <si>
    <t>Канаш</t>
  </si>
  <si>
    <t>Кооперативная улица, 2</t>
  </si>
  <si>
    <t>7 (8352) 360‒360, 7 (8352) 671‒000</t>
  </si>
  <si>
    <t>info@oreol.su</t>
  </si>
  <si>
    <t>http://oreol.su</t>
  </si>
  <si>
    <t>https://vk.com/club115151072</t>
  </si>
  <si>
    <t>Чукотский автономный округ</t>
  </si>
  <si>
    <t>Анадырь городской округ</t>
  </si>
  <si>
    <t>Анадырь</t>
  </si>
  <si>
    <t>7‒914‒533‒76‒15, 7‒924‒785‒74‒74</t>
  </si>
  <si>
    <t>jivaya.zelen@yandex.ru</t>
  </si>
  <si>
    <t>http://agroshop87.ru</t>
  </si>
  <si>
    <t>Ямало-Ненецкий автономный округ</t>
  </si>
  <si>
    <t>Лабытнанги городской округ</t>
  </si>
  <si>
    <t>Лабытнанги</t>
  </si>
  <si>
    <t>Северпродопт, оптовая компания</t>
  </si>
  <si>
    <t>улица Гагарина, 71</t>
  </si>
  <si>
    <t>tdgold@freemail.ru</t>
  </si>
  <si>
    <t>http://tdgold.narod.ru</t>
  </si>
  <si>
    <t>Ярославская область</t>
  </si>
  <si>
    <t>Переславль-Залесский городской округ</t>
  </si>
  <si>
    <t>Переславль-Залесский</t>
  </si>
  <si>
    <t>Ростовская улица, 28</t>
  </si>
  <si>
    <t>info@palich.ru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</si>
</sst>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3"/>
  <sheetViews>
    <sheetView tabSelected="1" topLeftCell="B1" workbookViewId="0">
      <selection activeCell="B2" sqref="B2"/>
    </sheetView>
  </sheetViews>
  <sheetFormatPr defaultRowHeight="15" x14ac:dyDescent="0.25"/>
  <cols>
    <col min="2" max="2" width="66.28515625" bestFit="1" customWidth="1"/>
    <col min="3" max="3" width="38.28515625" bestFit="1" customWidth="1"/>
    <col min="4" max="4" width="40.140625" bestFit="1" customWidth="1"/>
    <col min="5" max="5" width="25.5703125" bestFit="1" customWidth="1"/>
    <col min="6" max="6" width="19.85546875" bestFit="1" customWidth="1"/>
    <col min="7" max="7" width="50.42578125" bestFit="1" customWidth="1"/>
    <col min="8" max="8" width="7.85546875" bestFit="1" customWidth="1"/>
    <col min="9" max="9" width="85.42578125" bestFit="1" customWidth="1"/>
    <col min="10" max="10" width="51.140625" bestFit="1" customWidth="1"/>
    <col min="11" max="11" width="121.42578125" bestFit="1" customWidth="1"/>
    <col min="12" max="12" width="63" bestFit="1" customWidth="1"/>
    <col min="13" max="13" width="163.28515625" bestFit="1" customWidth="1"/>
    <col min="14" max="14" width="202.85546875" bestFit="1" customWidth="1"/>
    <col min="15" max="15" width="165" bestFit="1" customWidth="1"/>
    <col min="16" max="16" width="72.85546875" bestFit="1" customWidth="1"/>
    <col min="17" max="17" width="36.85546875" bestFit="1" customWidth="1"/>
    <col min="18" max="18" width="12" bestFit="1" customWidth="1"/>
    <col min="19" max="19" width="23.85546875" bestFit="1" customWidth="1"/>
    <col min="20" max="20" width="38.28515625" bestFit="1" customWidth="1"/>
    <col min="21" max="21" width="41.42578125" bestFit="1" customWidth="1"/>
    <col min="22" max="22" width="30.28515625" bestFit="1" customWidth="1"/>
    <col min="23" max="23" width="34.140625" bestFit="1" customWidth="1"/>
    <col min="24" max="24" width="56.7109375" bestFit="1" customWidth="1"/>
  </cols>
  <sheetData>
    <row r="1" spans="1:3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x14ac:dyDescent="0.25">
      <c r="A2" t="str">
        <f>"70000001036343084"</f>
        <v>70000001036343084</v>
      </c>
      <c r="B2" t="s">
        <v>32</v>
      </c>
      <c r="C2" t="s">
        <v>33</v>
      </c>
      <c r="D2" t="s">
        <v>34</v>
      </c>
      <c r="E2" t="s">
        <v>35</v>
      </c>
      <c r="G2" t="s">
        <v>36</v>
      </c>
      <c r="K2" t="s">
        <v>37</v>
      </c>
      <c r="L2" t="s">
        <v>38</v>
      </c>
      <c r="M2" t="s">
        <v>39</v>
      </c>
      <c r="N2" t="s">
        <v>40</v>
      </c>
      <c r="O2" t="s">
        <v>41</v>
      </c>
      <c r="P2" t="s">
        <v>42</v>
      </c>
      <c r="T2" t="s">
        <v>43</v>
      </c>
      <c r="U2" t="s">
        <v>44</v>
      </c>
      <c r="V2" t="s">
        <v>45</v>
      </c>
      <c r="W2" t="s">
        <v>46</v>
      </c>
      <c r="X2" t="s">
        <v>47</v>
      </c>
      <c r="AE2">
        <v>52.495362999999998</v>
      </c>
      <c r="AF2">
        <v>82.771877000000003</v>
      </c>
    </row>
    <row r="3" spans="1:32" x14ac:dyDescent="0.25">
      <c r="A3" t="str">
        <f>"70000001034906356"</f>
        <v>70000001034906356</v>
      </c>
      <c r="B3" t="s">
        <v>157</v>
      </c>
      <c r="C3" t="s">
        <v>154</v>
      </c>
      <c r="D3" t="s">
        <v>155</v>
      </c>
      <c r="E3" t="s">
        <v>156</v>
      </c>
      <c r="G3" t="s">
        <v>158</v>
      </c>
      <c r="J3" t="s">
        <v>159</v>
      </c>
      <c r="K3" t="s">
        <v>160</v>
      </c>
      <c r="L3" t="s">
        <v>161</v>
      </c>
      <c r="M3" t="s">
        <v>39</v>
      </c>
      <c r="N3" t="s">
        <v>162</v>
      </c>
      <c r="O3" t="s">
        <v>75</v>
      </c>
      <c r="P3" t="s">
        <v>60</v>
      </c>
      <c r="AE3">
        <v>50.898954000000003</v>
      </c>
      <c r="AF3">
        <v>128.53605099999999</v>
      </c>
    </row>
    <row r="4" spans="1:32" x14ac:dyDescent="0.25">
      <c r="A4" t="str">
        <f>"6896665210389776"</f>
        <v>6896665210389776</v>
      </c>
      <c r="B4" t="s">
        <v>170</v>
      </c>
      <c r="C4" t="s">
        <v>167</v>
      </c>
      <c r="D4" t="s">
        <v>168</v>
      </c>
      <c r="E4" t="s">
        <v>169</v>
      </c>
      <c r="G4" t="s">
        <v>171</v>
      </c>
      <c r="H4">
        <v>163001</v>
      </c>
      <c r="I4" t="s">
        <v>172</v>
      </c>
      <c r="K4" t="s">
        <v>173</v>
      </c>
      <c r="L4" t="s">
        <v>174</v>
      </c>
      <c r="M4" t="s">
        <v>57</v>
      </c>
      <c r="N4" t="s">
        <v>97</v>
      </c>
      <c r="O4" t="s">
        <v>64</v>
      </c>
      <c r="P4" t="s">
        <v>60</v>
      </c>
      <c r="AE4">
        <v>64.558482999999995</v>
      </c>
      <c r="AF4">
        <v>40.519717</v>
      </c>
    </row>
    <row r="5" spans="1:32" x14ac:dyDescent="0.25">
      <c r="A5" t="str">
        <f>"1126428187822050"</f>
        <v>1126428187822050</v>
      </c>
      <c r="B5" t="s">
        <v>177</v>
      </c>
      <c r="C5" t="s">
        <v>178</v>
      </c>
      <c r="D5" t="s">
        <v>179</v>
      </c>
      <c r="E5" t="s">
        <v>180</v>
      </c>
      <c r="F5" t="s">
        <v>152</v>
      </c>
      <c r="G5" t="s">
        <v>181</v>
      </c>
      <c r="H5">
        <v>414022</v>
      </c>
      <c r="I5" t="s">
        <v>182</v>
      </c>
      <c r="K5" t="s">
        <v>183</v>
      </c>
      <c r="L5" t="s">
        <v>184</v>
      </c>
      <c r="M5" t="s">
        <v>57</v>
      </c>
      <c r="N5" t="s">
        <v>117</v>
      </c>
      <c r="O5" t="s">
        <v>75</v>
      </c>
      <c r="P5" t="s">
        <v>65</v>
      </c>
      <c r="AE5">
        <v>46.332062999999998</v>
      </c>
      <c r="AF5">
        <v>48.060974000000002</v>
      </c>
    </row>
    <row r="6" spans="1:32" x14ac:dyDescent="0.25">
      <c r="A6" t="str">
        <f>"6474452745322996"</f>
        <v>6474452745322996</v>
      </c>
      <c r="B6" t="s">
        <v>191</v>
      </c>
      <c r="C6" t="s">
        <v>188</v>
      </c>
      <c r="D6" t="s">
        <v>189</v>
      </c>
      <c r="E6" t="s">
        <v>190</v>
      </c>
      <c r="G6" t="s">
        <v>192</v>
      </c>
      <c r="H6">
        <v>308015</v>
      </c>
      <c r="I6" t="s">
        <v>193</v>
      </c>
      <c r="K6" t="s">
        <v>194</v>
      </c>
      <c r="L6" t="s">
        <v>195</v>
      </c>
      <c r="M6" t="s">
        <v>57</v>
      </c>
      <c r="N6" t="s">
        <v>97</v>
      </c>
      <c r="O6" t="s">
        <v>75</v>
      </c>
      <c r="P6" t="s">
        <v>60</v>
      </c>
      <c r="AE6">
        <v>50.626624</v>
      </c>
      <c r="AF6">
        <v>36.546695</v>
      </c>
    </row>
    <row r="7" spans="1:32" x14ac:dyDescent="0.25">
      <c r="A7" t="str">
        <f>"8726252559008538"</f>
        <v>8726252559008538</v>
      </c>
      <c r="B7" t="s">
        <v>201</v>
      </c>
      <c r="C7" t="s">
        <v>198</v>
      </c>
      <c r="D7" t="s">
        <v>199</v>
      </c>
      <c r="E7" t="s">
        <v>200</v>
      </c>
      <c r="G7" t="s">
        <v>202</v>
      </c>
      <c r="H7">
        <v>241903</v>
      </c>
      <c r="I7" t="s">
        <v>203</v>
      </c>
      <c r="K7" t="s">
        <v>204</v>
      </c>
      <c r="L7" t="s">
        <v>205</v>
      </c>
      <c r="M7" t="s">
        <v>101</v>
      </c>
      <c r="N7" t="s">
        <v>102</v>
      </c>
      <c r="O7" t="s">
        <v>206</v>
      </c>
      <c r="P7" t="s">
        <v>65</v>
      </c>
      <c r="V7" t="s">
        <v>207</v>
      </c>
      <c r="AE7">
        <v>53.246876</v>
      </c>
      <c r="AF7">
        <v>34.496656000000002</v>
      </c>
    </row>
    <row r="8" spans="1:32" x14ac:dyDescent="0.25">
      <c r="A8" t="str">
        <f>"70000001037854330"</f>
        <v>70000001037854330</v>
      </c>
      <c r="B8" t="s">
        <v>210</v>
      </c>
      <c r="C8" t="s">
        <v>208</v>
      </c>
      <c r="D8" t="s">
        <v>209</v>
      </c>
      <c r="E8" t="s">
        <v>211</v>
      </c>
      <c r="J8" t="s">
        <v>212</v>
      </c>
      <c r="K8" t="s">
        <v>213</v>
      </c>
      <c r="L8" t="s">
        <v>214</v>
      </c>
      <c r="M8" t="s">
        <v>39</v>
      </c>
      <c r="N8" t="s">
        <v>215</v>
      </c>
      <c r="O8" t="s">
        <v>78</v>
      </c>
      <c r="P8" t="s">
        <v>62</v>
      </c>
    </row>
    <row r="9" spans="1:32" x14ac:dyDescent="0.25">
      <c r="A9" t="str">
        <f>"4644865396719399"</f>
        <v>4644865396719399</v>
      </c>
      <c r="B9" t="s">
        <v>224</v>
      </c>
      <c r="C9" t="s">
        <v>223</v>
      </c>
      <c r="D9" t="s">
        <v>225</v>
      </c>
      <c r="E9" t="s">
        <v>226</v>
      </c>
      <c r="F9" t="s">
        <v>185</v>
      </c>
      <c r="G9" t="s">
        <v>227</v>
      </c>
      <c r="H9">
        <v>400023</v>
      </c>
      <c r="J9" t="s">
        <v>228</v>
      </c>
      <c r="K9" t="s">
        <v>229</v>
      </c>
      <c r="L9" t="s">
        <v>230</v>
      </c>
      <c r="M9" t="s">
        <v>103</v>
      </c>
      <c r="N9" t="s">
        <v>231</v>
      </c>
      <c r="O9" t="s">
        <v>114</v>
      </c>
      <c r="P9" t="s">
        <v>94</v>
      </c>
      <c r="T9" t="s">
        <v>232</v>
      </c>
      <c r="U9" t="s">
        <v>233</v>
      </c>
      <c r="V9" t="s">
        <v>234</v>
      </c>
      <c r="X9" t="s">
        <v>235</v>
      </c>
      <c r="AE9">
        <v>48.591773000000003</v>
      </c>
      <c r="AF9">
        <v>44.415725999999999</v>
      </c>
    </row>
    <row r="10" spans="1:32" x14ac:dyDescent="0.25">
      <c r="A10" t="str">
        <f>"10978052372694651"</f>
        <v>10978052372694651</v>
      </c>
      <c r="B10" t="s">
        <v>242</v>
      </c>
      <c r="C10" t="s">
        <v>238</v>
      </c>
      <c r="D10" t="s">
        <v>240</v>
      </c>
      <c r="E10" t="s">
        <v>241</v>
      </c>
      <c r="G10" t="s">
        <v>243</v>
      </c>
      <c r="H10">
        <v>160017</v>
      </c>
      <c r="I10" t="s">
        <v>244</v>
      </c>
      <c r="K10" t="s">
        <v>245</v>
      </c>
      <c r="L10" t="s">
        <v>246</v>
      </c>
      <c r="M10" t="s">
        <v>39</v>
      </c>
      <c r="N10" t="s">
        <v>116</v>
      </c>
      <c r="O10" t="s">
        <v>83</v>
      </c>
      <c r="P10" t="s">
        <v>60</v>
      </c>
      <c r="V10" t="s">
        <v>247</v>
      </c>
      <c r="X10" t="s">
        <v>248</v>
      </c>
      <c r="AE10">
        <v>59.202668000000003</v>
      </c>
      <c r="AF10">
        <v>39.867116000000003</v>
      </c>
    </row>
    <row r="11" spans="1:32" x14ac:dyDescent="0.25">
      <c r="A11" t="str">
        <f>"4363390419998373"</f>
        <v>4363390419998373</v>
      </c>
      <c r="B11" t="s">
        <v>252</v>
      </c>
      <c r="C11" t="s">
        <v>239</v>
      </c>
      <c r="D11" t="s">
        <v>250</v>
      </c>
      <c r="E11" t="s">
        <v>251</v>
      </c>
      <c r="F11" t="s">
        <v>152</v>
      </c>
      <c r="G11" t="s">
        <v>253</v>
      </c>
      <c r="H11">
        <v>394038</v>
      </c>
      <c r="I11" t="s">
        <v>254</v>
      </c>
      <c r="K11" t="s">
        <v>255</v>
      </c>
      <c r="L11" t="s">
        <v>256</v>
      </c>
      <c r="M11" t="s">
        <v>39</v>
      </c>
      <c r="N11" t="s">
        <v>257</v>
      </c>
      <c r="O11" t="s">
        <v>96</v>
      </c>
      <c r="P11" t="s">
        <v>94</v>
      </c>
      <c r="AE11">
        <v>51.664613000000003</v>
      </c>
      <c r="AF11">
        <v>39.173268999999998</v>
      </c>
    </row>
    <row r="12" spans="1:32" x14ac:dyDescent="0.25">
      <c r="A12" t="str">
        <f>"70000001023814396"</f>
        <v>70000001023814396</v>
      </c>
      <c r="B12" t="s">
        <v>262</v>
      </c>
      <c r="C12" t="s">
        <v>259</v>
      </c>
      <c r="D12" t="s">
        <v>260</v>
      </c>
      <c r="E12" t="s">
        <v>261</v>
      </c>
      <c r="G12" t="s">
        <v>263</v>
      </c>
      <c r="J12" t="s">
        <v>264</v>
      </c>
      <c r="K12" t="s">
        <v>265</v>
      </c>
      <c r="L12" t="s">
        <v>266</v>
      </c>
      <c r="M12" t="s">
        <v>57</v>
      </c>
      <c r="N12" t="s">
        <v>97</v>
      </c>
      <c r="O12" t="s">
        <v>135</v>
      </c>
      <c r="P12" t="s">
        <v>42</v>
      </c>
      <c r="AE12">
        <v>48.796725000000002</v>
      </c>
      <c r="AF12">
        <v>132.915605</v>
      </c>
    </row>
    <row r="13" spans="1:32" x14ac:dyDescent="0.25">
      <c r="A13" t="str">
        <f>"9007727535718856"</f>
        <v>9007727535718856</v>
      </c>
      <c r="B13" t="s">
        <v>268</v>
      </c>
      <c r="C13" t="s">
        <v>267</v>
      </c>
      <c r="D13" t="s">
        <v>269</v>
      </c>
      <c r="E13" t="s">
        <v>270</v>
      </c>
      <c r="F13" t="s">
        <v>87</v>
      </c>
      <c r="G13" t="s">
        <v>271</v>
      </c>
      <c r="H13">
        <v>672012</v>
      </c>
      <c r="I13" t="s">
        <v>272</v>
      </c>
      <c r="J13" t="s">
        <v>272</v>
      </c>
      <c r="K13" t="s">
        <v>273</v>
      </c>
      <c r="M13" t="s">
        <v>39</v>
      </c>
      <c r="N13" t="s">
        <v>123</v>
      </c>
      <c r="O13" t="s">
        <v>53</v>
      </c>
      <c r="P13" t="s">
        <v>42</v>
      </c>
      <c r="S13" t="s">
        <v>274</v>
      </c>
      <c r="U13" t="s">
        <v>275</v>
      </c>
      <c r="V13" t="s">
        <v>276</v>
      </c>
      <c r="AE13">
        <v>52.048101000000003</v>
      </c>
      <c r="AF13">
        <v>113.503891</v>
      </c>
    </row>
    <row r="14" spans="1:32" x14ac:dyDescent="0.25">
      <c r="A14" t="str">
        <f>"9148465024074308"</f>
        <v>9148465024074308</v>
      </c>
      <c r="B14" t="s">
        <v>282</v>
      </c>
      <c r="C14" t="s">
        <v>279</v>
      </c>
      <c r="D14" t="s">
        <v>280</v>
      </c>
      <c r="E14" t="s">
        <v>281</v>
      </c>
      <c r="F14" t="s">
        <v>86</v>
      </c>
      <c r="G14" t="s">
        <v>283</v>
      </c>
      <c r="H14">
        <v>153024</v>
      </c>
      <c r="I14" t="s">
        <v>284</v>
      </c>
      <c r="K14" t="s">
        <v>285</v>
      </c>
      <c r="L14" t="s">
        <v>286</v>
      </c>
      <c r="M14" t="s">
        <v>121</v>
      </c>
      <c r="N14" t="s">
        <v>287</v>
      </c>
      <c r="O14" t="s">
        <v>64</v>
      </c>
      <c r="P14" t="s">
        <v>65</v>
      </c>
      <c r="T14" t="s">
        <v>288</v>
      </c>
      <c r="V14" t="s">
        <v>289</v>
      </c>
      <c r="AE14">
        <v>57.028018000000003</v>
      </c>
      <c r="AF14">
        <v>40.972467999999999</v>
      </c>
    </row>
    <row r="15" spans="1:32" x14ac:dyDescent="0.25">
      <c r="A15" t="str">
        <f>"1548640652920071"</f>
        <v>1548640652920071</v>
      </c>
      <c r="B15" t="s">
        <v>292</v>
      </c>
      <c r="C15" t="s">
        <v>293</v>
      </c>
      <c r="D15" t="s">
        <v>294</v>
      </c>
      <c r="E15" t="s">
        <v>295</v>
      </c>
      <c r="G15" t="s">
        <v>296</v>
      </c>
      <c r="H15">
        <v>665836</v>
      </c>
      <c r="I15" t="s">
        <v>297</v>
      </c>
      <c r="J15" t="s">
        <v>298</v>
      </c>
      <c r="K15" t="s">
        <v>299</v>
      </c>
      <c r="L15" t="s">
        <v>300</v>
      </c>
      <c r="M15" t="s">
        <v>39</v>
      </c>
      <c r="N15" t="s">
        <v>91</v>
      </c>
      <c r="O15" t="s">
        <v>301</v>
      </c>
      <c r="P15" t="s">
        <v>94</v>
      </c>
      <c r="U15" t="s">
        <v>302</v>
      </c>
      <c r="AE15">
        <v>52.498252999999998</v>
      </c>
      <c r="AF15">
        <v>103.854923</v>
      </c>
    </row>
    <row r="16" spans="1:32" x14ac:dyDescent="0.25">
      <c r="A16" t="str">
        <f>"70000001023659319"</f>
        <v>70000001023659319</v>
      </c>
      <c r="B16" t="s">
        <v>309</v>
      </c>
      <c r="C16" t="s">
        <v>306</v>
      </c>
      <c r="D16" t="s">
        <v>307</v>
      </c>
      <c r="E16" t="s">
        <v>308</v>
      </c>
      <c r="G16" t="s">
        <v>310</v>
      </c>
      <c r="I16" t="s">
        <v>311</v>
      </c>
      <c r="K16" t="s">
        <v>312</v>
      </c>
      <c r="L16" t="s">
        <v>313</v>
      </c>
      <c r="M16" t="s">
        <v>39</v>
      </c>
      <c r="N16" t="s">
        <v>116</v>
      </c>
      <c r="O16" t="s">
        <v>89</v>
      </c>
      <c r="AE16">
        <v>43.497860000000003</v>
      </c>
      <c r="AF16">
        <v>43.607664999999997</v>
      </c>
    </row>
    <row r="17" spans="1:32" x14ac:dyDescent="0.25">
      <c r="A17" t="str">
        <f>"70000001028287843"</f>
        <v>70000001028287843</v>
      </c>
      <c r="B17" t="s">
        <v>316</v>
      </c>
      <c r="C17" t="s">
        <v>314</v>
      </c>
      <c r="D17" t="s">
        <v>315</v>
      </c>
      <c r="E17" t="s">
        <v>317</v>
      </c>
      <c r="G17" t="s">
        <v>146</v>
      </c>
      <c r="H17">
        <v>238423</v>
      </c>
      <c r="I17" t="s">
        <v>318</v>
      </c>
      <c r="K17" t="s">
        <v>319</v>
      </c>
      <c r="L17" t="s">
        <v>320</v>
      </c>
      <c r="M17" t="s">
        <v>39</v>
      </c>
      <c r="N17" t="s">
        <v>106</v>
      </c>
      <c r="O17" t="s">
        <v>83</v>
      </c>
      <c r="P17" t="s">
        <v>60</v>
      </c>
      <c r="AE17">
        <v>54.545335000000001</v>
      </c>
      <c r="AF17">
        <v>20.720617000000001</v>
      </c>
    </row>
    <row r="18" spans="1:32" x14ac:dyDescent="0.25">
      <c r="A18" t="str">
        <f>"70000001045776040"</f>
        <v>70000001045776040</v>
      </c>
      <c r="B18" t="s">
        <v>333</v>
      </c>
      <c r="C18" t="s">
        <v>323</v>
      </c>
      <c r="D18" t="s">
        <v>331</v>
      </c>
      <c r="E18" t="s">
        <v>332</v>
      </c>
      <c r="G18" t="s">
        <v>334</v>
      </c>
      <c r="J18" t="s">
        <v>335</v>
      </c>
      <c r="K18" t="s">
        <v>336</v>
      </c>
      <c r="L18" t="s">
        <v>337</v>
      </c>
      <c r="M18" t="s">
        <v>163</v>
      </c>
      <c r="N18" t="s">
        <v>175</v>
      </c>
      <c r="O18" t="s">
        <v>49</v>
      </c>
      <c r="AE18">
        <v>55.178936999999998</v>
      </c>
      <c r="AF18">
        <v>36.650202</v>
      </c>
    </row>
    <row r="19" spans="1:32" x14ac:dyDescent="0.25">
      <c r="A19" t="str">
        <f>"13370589674733895"</f>
        <v>13370589674733895</v>
      </c>
      <c r="B19" t="s">
        <v>340</v>
      </c>
      <c r="C19" t="s">
        <v>341</v>
      </c>
      <c r="D19" t="s">
        <v>342</v>
      </c>
      <c r="E19" t="s">
        <v>343</v>
      </c>
      <c r="G19" t="s">
        <v>344</v>
      </c>
      <c r="H19">
        <v>684000</v>
      </c>
      <c r="I19" t="s">
        <v>345</v>
      </c>
      <c r="K19" t="s">
        <v>346</v>
      </c>
      <c r="M19" t="s">
        <v>39</v>
      </c>
      <c r="N19" t="s">
        <v>90</v>
      </c>
      <c r="O19" t="s">
        <v>347</v>
      </c>
      <c r="P19" t="s">
        <v>94</v>
      </c>
      <c r="AE19">
        <v>53.185943999999999</v>
      </c>
      <c r="AF19">
        <v>158.38166100000001</v>
      </c>
    </row>
    <row r="20" spans="1:32" x14ac:dyDescent="0.25">
      <c r="A20" t="str">
        <f>"70000001022155376"</f>
        <v>70000001022155376</v>
      </c>
      <c r="B20" t="s">
        <v>351</v>
      </c>
      <c r="C20" t="s">
        <v>348</v>
      </c>
      <c r="D20" t="s">
        <v>349</v>
      </c>
      <c r="E20" t="s">
        <v>350</v>
      </c>
      <c r="G20" t="s">
        <v>150</v>
      </c>
      <c r="J20" t="s">
        <v>352</v>
      </c>
      <c r="K20" t="s">
        <v>353</v>
      </c>
      <c r="L20" t="s">
        <v>354</v>
      </c>
      <c r="M20" t="s">
        <v>138</v>
      </c>
      <c r="N20" t="s">
        <v>141</v>
      </c>
      <c r="O20" t="s">
        <v>49</v>
      </c>
      <c r="P20" t="s">
        <v>42</v>
      </c>
      <c r="Q20">
        <v>79283859537</v>
      </c>
      <c r="T20" t="s">
        <v>355</v>
      </c>
      <c r="U20" t="s">
        <v>356</v>
      </c>
      <c r="AE20">
        <v>44.221037000000003</v>
      </c>
      <c r="AF20">
        <v>42.045149000000002</v>
      </c>
    </row>
    <row r="21" spans="1:32" x14ac:dyDescent="0.25">
      <c r="A21" t="str">
        <f>"12103952279535706"</f>
        <v>12103952279535706</v>
      </c>
      <c r="B21" t="s">
        <v>145</v>
      </c>
      <c r="C21" t="s">
        <v>357</v>
      </c>
      <c r="D21" t="s">
        <v>358</v>
      </c>
      <c r="E21" t="s">
        <v>359</v>
      </c>
      <c r="G21" t="s">
        <v>360</v>
      </c>
      <c r="H21">
        <v>652632</v>
      </c>
      <c r="I21" t="s">
        <v>361</v>
      </c>
      <c r="J21" t="s">
        <v>362</v>
      </c>
      <c r="K21" t="s">
        <v>363</v>
      </c>
      <c r="M21" t="s">
        <v>71</v>
      </c>
      <c r="N21" t="s">
        <v>187</v>
      </c>
      <c r="O21" t="s">
        <v>364</v>
      </c>
      <c r="P21" t="s">
        <v>42</v>
      </c>
      <c r="AE21">
        <v>54.402507999999997</v>
      </c>
      <c r="AF21">
        <v>86.269262999999995</v>
      </c>
    </row>
    <row r="22" spans="1:32" x14ac:dyDescent="0.25">
      <c r="A22" t="str">
        <f>"8163302605586670"</f>
        <v>8163302605586670</v>
      </c>
      <c r="B22" t="s">
        <v>369</v>
      </c>
      <c r="C22" t="s">
        <v>367</v>
      </c>
      <c r="D22" t="s">
        <v>368</v>
      </c>
      <c r="E22" t="s">
        <v>338</v>
      </c>
      <c r="F22" t="s">
        <v>85</v>
      </c>
      <c r="G22" t="s">
        <v>304</v>
      </c>
      <c r="H22">
        <v>610017</v>
      </c>
      <c r="I22" t="s">
        <v>370</v>
      </c>
      <c r="K22" t="s">
        <v>371</v>
      </c>
      <c r="L22" t="s">
        <v>372</v>
      </c>
      <c r="M22" t="s">
        <v>39</v>
      </c>
      <c r="N22" t="s">
        <v>125</v>
      </c>
      <c r="O22" t="s">
        <v>80</v>
      </c>
      <c r="P22" t="s">
        <v>42</v>
      </c>
      <c r="U22" t="s">
        <v>373</v>
      </c>
      <c r="V22" t="s">
        <v>374</v>
      </c>
      <c r="AE22">
        <v>58.598998000000002</v>
      </c>
      <c r="AF22">
        <v>49.647424999999998</v>
      </c>
    </row>
    <row r="23" spans="1:32" x14ac:dyDescent="0.25">
      <c r="A23" t="str">
        <f>"4785602885060801"</f>
        <v>4785602885060801</v>
      </c>
      <c r="B23" t="s">
        <v>380</v>
      </c>
      <c r="C23" t="s">
        <v>377</v>
      </c>
      <c r="D23" t="s">
        <v>378</v>
      </c>
      <c r="E23" t="s">
        <v>379</v>
      </c>
      <c r="F23" t="s">
        <v>87</v>
      </c>
      <c r="G23" t="s">
        <v>381</v>
      </c>
      <c r="H23">
        <v>156005</v>
      </c>
      <c r="I23" t="s">
        <v>382</v>
      </c>
      <c r="K23" t="s">
        <v>383</v>
      </c>
      <c r="L23" t="s">
        <v>384</v>
      </c>
      <c r="M23" t="s">
        <v>39</v>
      </c>
      <c r="N23" t="s">
        <v>90</v>
      </c>
      <c r="O23" t="s">
        <v>164</v>
      </c>
      <c r="P23" t="s">
        <v>42</v>
      </c>
      <c r="Q23">
        <v>79106606261</v>
      </c>
      <c r="R23">
        <v>79106606261</v>
      </c>
      <c r="AE23">
        <v>57.759847000000001</v>
      </c>
      <c r="AF23">
        <v>40.950946000000002</v>
      </c>
    </row>
    <row r="24" spans="1:32" x14ac:dyDescent="0.25">
      <c r="A24" t="str">
        <f>"10415102419272921"</f>
        <v>10415102419272921</v>
      </c>
      <c r="B24" t="s">
        <v>388</v>
      </c>
      <c r="C24" t="s">
        <v>386</v>
      </c>
      <c r="D24" t="s">
        <v>387</v>
      </c>
      <c r="E24" t="s">
        <v>389</v>
      </c>
      <c r="G24" t="s">
        <v>165</v>
      </c>
      <c r="I24" t="s">
        <v>390</v>
      </c>
      <c r="K24" t="s">
        <v>391</v>
      </c>
      <c r="M24" t="s">
        <v>39</v>
      </c>
      <c r="N24" t="s">
        <v>95</v>
      </c>
      <c r="O24" t="s">
        <v>75</v>
      </c>
      <c r="P24" t="s">
        <v>65</v>
      </c>
      <c r="AE24">
        <v>44.852620999999999</v>
      </c>
      <c r="AF24">
        <v>38.287081000000001</v>
      </c>
    </row>
    <row r="25" spans="1:32" x14ac:dyDescent="0.25">
      <c r="A25" t="str">
        <f>"70000001023258375"</f>
        <v>70000001023258375</v>
      </c>
      <c r="B25" t="s">
        <v>399</v>
      </c>
      <c r="C25" t="s">
        <v>395</v>
      </c>
      <c r="D25" t="s">
        <v>396</v>
      </c>
      <c r="E25" t="s">
        <v>397</v>
      </c>
      <c r="G25" t="s">
        <v>398</v>
      </c>
      <c r="J25" t="s">
        <v>400</v>
      </c>
      <c r="K25" t="s">
        <v>401</v>
      </c>
      <c r="L25" t="s">
        <v>402</v>
      </c>
      <c r="M25" t="s">
        <v>57</v>
      </c>
      <c r="N25" t="s">
        <v>130</v>
      </c>
      <c r="O25" t="s">
        <v>56</v>
      </c>
      <c r="P25" t="s">
        <v>42</v>
      </c>
      <c r="Q25">
        <v>79130524329</v>
      </c>
      <c r="AE25">
        <v>56.260662000000004</v>
      </c>
      <c r="AF25">
        <v>90.489583999999994</v>
      </c>
    </row>
    <row r="26" spans="1:32" x14ac:dyDescent="0.25">
      <c r="A26" t="str">
        <f>"70000001032884747"</f>
        <v>70000001032884747</v>
      </c>
      <c r="B26" t="s">
        <v>405</v>
      </c>
      <c r="C26" t="s">
        <v>403</v>
      </c>
      <c r="D26" t="s">
        <v>404</v>
      </c>
      <c r="G26" t="s">
        <v>406</v>
      </c>
      <c r="H26">
        <v>641321</v>
      </c>
      <c r="I26" t="s">
        <v>407</v>
      </c>
      <c r="K26" t="s">
        <v>408</v>
      </c>
      <c r="L26" t="s">
        <v>409</v>
      </c>
      <c r="M26" t="s">
        <v>66</v>
      </c>
      <c r="N26" t="s">
        <v>67</v>
      </c>
      <c r="O26" t="s">
        <v>54</v>
      </c>
      <c r="P26" t="s">
        <v>42</v>
      </c>
      <c r="AE26">
        <v>55.463926000000001</v>
      </c>
      <c r="AF26">
        <v>65.131316999999996</v>
      </c>
    </row>
    <row r="27" spans="1:32" x14ac:dyDescent="0.25">
      <c r="A27" t="str">
        <f>"10274364930917237"</f>
        <v>10274364930917237</v>
      </c>
      <c r="B27" t="s">
        <v>413</v>
      </c>
      <c r="C27" t="s">
        <v>410</v>
      </c>
      <c r="D27" t="s">
        <v>411</v>
      </c>
      <c r="E27" t="s">
        <v>412</v>
      </c>
      <c r="F27" t="s">
        <v>414</v>
      </c>
      <c r="G27" t="s">
        <v>415</v>
      </c>
      <c r="H27">
        <v>305023</v>
      </c>
      <c r="I27" t="s">
        <v>416</v>
      </c>
      <c r="K27" t="s">
        <v>417</v>
      </c>
      <c r="L27" t="s">
        <v>418</v>
      </c>
      <c r="M27" t="s">
        <v>57</v>
      </c>
      <c r="N27" t="s">
        <v>120</v>
      </c>
      <c r="O27" t="s">
        <v>419</v>
      </c>
      <c r="P27" t="s">
        <v>65</v>
      </c>
      <c r="V27" t="s">
        <v>420</v>
      </c>
      <c r="AE27">
        <v>51.702883</v>
      </c>
      <c r="AF27">
        <v>36.172246000000001</v>
      </c>
    </row>
    <row r="28" spans="1:32" x14ac:dyDescent="0.25">
      <c r="A28" t="str">
        <f>"5348552838522315"</f>
        <v>5348552838522315</v>
      </c>
      <c r="B28" t="s">
        <v>423</v>
      </c>
      <c r="C28" t="s">
        <v>422</v>
      </c>
      <c r="D28" t="s">
        <v>424</v>
      </c>
      <c r="E28" t="s">
        <v>425</v>
      </c>
      <c r="G28" t="s">
        <v>426</v>
      </c>
      <c r="H28">
        <v>188676</v>
      </c>
      <c r="J28" t="s">
        <v>427</v>
      </c>
      <c r="K28" t="s">
        <v>428</v>
      </c>
      <c r="L28" t="s">
        <v>429</v>
      </c>
      <c r="M28" t="s">
        <v>39</v>
      </c>
      <c r="N28" t="s">
        <v>430</v>
      </c>
      <c r="O28" t="s">
        <v>73</v>
      </c>
      <c r="P28" t="s">
        <v>60</v>
      </c>
      <c r="Q28" t="s">
        <v>431</v>
      </c>
      <c r="AE28">
        <v>60.028317999999999</v>
      </c>
      <c r="AF28">
        <v>30.78032</v>
      </c>
    </row>
    <row r="29" spans="1:32" x14ac:dyDescent="0.25">
      <c r="A29" t="str">
        <f>"70000001027067177"</f>
        <v>70000001027067177</v>
      </c>
      <c r="B29" t="s">
        <v>432</v>
      </c>
      <c r="C29" t="s">
        <v>433</v>
      </c>
      <c r="D29" t="s">
        <v>424</v>
      </c>
      <c r="E29" t="s">
        <v>433</v>
      </c>
      <c r="G29" t="s">
        <v>434</v>
      </c>
      <c r="H29">
        <v>188652</v>
      </c>
      <c r="I29" t="s">
        <v>435</v>
      </c>
      <c r="K29" t="s">
        <v>436</v>
      </c>
      <c r="L29" t="s">
        <v>437</v>
      </c>
      <c r="M29" t="s">
        <v>132</v>
      </c>
      <c r="N29" t="s">
        <v>438</v>
      </c>
      <c r="O29" t="s">
        <v>110</v>
      </c>
      <c r="P29" t="s">
        <v>60</v>
      </c>
      <c r="V29" t="s">
        <v>439</v>
      </c>
      <c r="AE29">
        <v>60.121851999999997</v>
      </c>
      <c r="AF29">
        <v>30.353577000000001</v>
      </c>
    </row>
    <row r="30" spans="1:32" x14ac:dyDescent="0.25">
      <c r="A30" t="str">
        <f>"70000001037671063"</f>
        <v>70000001037671063</v>
      </c>
      <c r="B30" t="s">
        <v>444</v>
      </c>
      <c r="C30" t="s">
        <v>441</v>
      </c>
      <c r="D30" t="s">
        <v>442</v>
      </c>
      <c r="E30" t="s">
        <v>443</v>
      </c>
      <c r="G30" t="s">
        <v>445</v>
      </c>
      <c r="H30">
        <v>398908</v>
      </c>
      <c r="I30" t="s">
        <v>446</v>
      </c>
      <c r="K30" t="s">
        <v>447</v>
      </c>
      <c r="L30" t="s">
        <v>448</v>
      </c>
      <c r="M30" t="s">
        <v>57</v>
      </c>
      <c r="N30" t="s">
        <v>76</v>
      </c>
      <c r="O30" t="s">
        <v>64</v>
      </c>
      <c r="P30" t="s">
        <v>94</v>
      </c>
      <c r="U30" t="s">
        <v>449</v>
      </c>
      <c r="AE30">
        <v>52.522098</v>
      </c>
      <c r="AF30">
        <v>39.799360999999998</v>
      </c>
    </row>
    <row r="31" spans="1:32" x14ac:dyDescent="0.25">
      <c r="A31" t="str">
        <f>"70000001024222234"</f>
        <v>70000001024222234</v>
      </c>
      <c r="B31" t="s">
        <v>453</v>
      </c>
      <c r="C31" t="s">
        <v>450</v>
      </c>
      <c r="D31" t="s">
        <v>451</v>
      </c>
      <c r="E31" t="s">
        <v>452</v>
      </c>
      <c r="G31" t="s">
        <v>454</v>
      </c>
      <c r="K31" t="s">
        <v>455</v>
      </c>
      <c r="L31" t="s">
        <v>456</v>
      </c>
      <c r="M31" t="s">
        <v>57</v>
      </c>
      <c r="N31" t="s">
        <v>58</v>
      </c>
      <c r="O31" t="s">
        <v>421</v>
      </c>
      <c r="P31" t="s">
        <v>42</v>
      </c>
      <c r="U31" t="s">
        <v>457</v>
      </c>
      <c r="Y31" t="s">
        <v>458</v>
      </c>
      <c r="AE31">
        <v>59.577075000000001</v>
      </c>
      <c r="AF31">
        <v>150.80947900000001</v>
      </c>
    </row>
    <row r="32" spans="1:32" x14ac:dyDescent="0.25">
      <c r="A32" t="str">
        <f>"4504127908798485"</f>
        <v>4504127908798485</v>
      </c>
      <c r="B32" t="s">
        <v>462</v>
      </c>
      <c r="C32" t="s">
        <v>459</v>
      </c>
      <c r="D32" t="s">
        <v>460</v>
      </c>
      <c r="E32" t="s">
        <v>461</v>
      </c>
      <c r="G32" t="s">
        <v>463</v>
      </c>
      <c r="H32">
        <v>143912</v>
      </c>
      <c r="I32" t="s">
        <v>464</v>
      </c>
      <c r="K32" t="s">
        <v>465</v>
      </c>
      <c r="L32" t="s">
        <v>466</v>
      </c>
      <c r="M32" t="s">
        <v>39</v>
      </c>
      <c r="N32" t="s">
        <v>258</v>
      </c>
      <c r="O32" t="s">
        <v>83</v>
      </c>
      <c r="P32" t="s">
        <v>65</v>
      </c>
      <c r="AE32">
        <v>55.785294999999998</v>
      </c>
      <c r="AF32">
        <v>37.861871999999998</v>
      </c>
    </row>
    <row r="33" spans="1:32" x14ac:dyDescent="0.25">
      <c r="A33" t="str">
        <f>"70000001028677475"</f>
        <v>70000001028677475</v>
      </c>
      <c r="B33" t="s">
        <v>469</v>
      </c>
      <c r="C33" t="s">
        <v>467</v>
      </c>
      <c r="D33" t="s">
        <v>468</v>
      </c>
      <c r="E33" t="s">
        <v>467</v>
      </c>
      <c r="G33" t="s">
        <v>470</v>
      </c>
      <c r="H33">
        <v>143441</v>
      </c>
      <c r="J33" t="s">
        <v>471</v>
      </c>
      <c r="K33" t="s">
        <v>472</v>
      </c>
      <c r="L33" t="s">
        <v>473</v>
      </c>
      <c r="M33" t="s">
        <v>66</v>
      </c>
      <c r="N33" t="s">
        <v>440</v>
      </c>
      <c r="O33" t="s">
        <v>61</v>
      </c>
      <c r="P33" t="s">
        <v>42</v>
      </c>
      <c r="Q33">
        <v>79154752292</v>
      </c>
      <c r="R33">
        <v>79154752292</v>
      </c>
      <c r="S33" t="s">
        <v>474</v>
      </c>
      <c r="T33" t="s">
        <v>475</v>
      </c>
      <c r="U33" t="s">
        <v>476</v>
      </c>
      <c r="AE33">
        <v>55.868600000000001</v>
      </c>
      <c r="AF33">
        <v>37.40466</v>
      </c>
    </row>
    <row r="34" spans="1:32" x14ac:dyDescent="0.25">
      <c r="A34" t="str">
        <f>"70000001031580165"</f>
        <v>70000001031580165</v>
      </c>
      <c r="B34" t="s">
        <v>482</v>
      </c>
      <c r="C34" t="s">
        <v>479</v>
      </c>
      <c r="D34" t="s">
        <v>480</v>
      </c>
      <c r="E34" t="s">
        <v>481</v>
      </c>
      <c r="G34" t="s">
        <v>303</v>
      </c>
      <c r="I34" t="s">
        <v>483</v>
      </c>
      <c r="J34" t="s">
        <v>484</v>
      </c>
      <c r="K34" t="s">
        <v>485</v>
      </c>
      <c r="L34" t="s">
        <v>486</v>
      </c>
      <c r="M34" t="s">
        <v>39</v>
      </c>
      <c r="N34" t="s">
        <v>116</v>
      </c>
      <c r="O34" t="s">
        <v>75</v>
      </c>
      <c r="P34" t="s">
        <v>60</v>
      </c>
      <c r="V34" t="s">
        <v>487</v>
      </c>
      <c r="AE34">
        <v>67.581664000000004</v>
      </c>
      <c r="AF34">
        <v>33.433126999999999</v>
      </c>
    </row>
    <row r="35" spans="1:32" x14ac:dyDescent="0.25">
      <c r="A35" t="str">
        <f>"70000001023319810"</f>
        <v>70000001023319810</v>
      </c>
      <c r="B35" t="s">
        <v>491</v>
      </c>
      <c r="C35" t="s">
        <v>488</v>
      </c>
      <c r="D35" t="s">
        <v>489</v>
      </c>
      <c r="E35" t="s">
        <v>490</v>
      </c>
      <c r="G35" t="s">
        <v>492</v>
      </c>
      <c r="I35" t="s">
        <v>493</v>
      </c>
      <c r="K35" t="s">
        <v>494</v>
      </c>
      <c r="L35" t="s">
        <v>495</v>
      </c>
      <c r="M35" t="s">
        <v>291</v>
      </c>
      <c r="N35" t="s">
        <v>496</v>
      </c>
      <c r="O35" t="s">
        <v>75</v>
      </c>
      <c r="P35" t="s">
        <v>94</v>
      </c>
      <c r="AE35">
        <v>67.638362000000001</v>
      </c>
      <c r="AF35">
        <v>52.983365999999997</v>
      </c>
    </row>
    <row r="36" spans="1:32" x14ac:dyDescent="0.25">
      <c r="A36" t="str">
        <f>"70000001024365784"</f>
        <v>70000001024365784</v>
      </c>
      <c r="B36" t="s">
        <v>501</v>
      </c>
      <c r="C36" t="s">
        <v>497</v>
      </c>
      <c r="D36" t="s">
        <v>498</v>
      </c>
      <c r="E36" t="s">
        <v>499</v>
      </c>
      <c r="G36" t="s">
        <v>500</v>
      </c>
      <c r="I36" t="s">
        <v>502</v>
      </c>
      <c r="K36" t="s">
        <v>503</v>
      </c>
      <c r="L36" t="s">
        <v>504</v>
      </c>
      <c r="M36" t="s">
        <v>39</v>
      </c>
      <c r="N36" t="s">
        <v>95</v>
      </c>
      <c r="O36" t="s">
        <v>505</v>
      </c>
      <c r="P36" t="s">
        <v>94</v>
      </c>
      <c r="U36" t="s">
        <v>506</v>
      </c>
      <c r="V36" t="s">
        <v>507</v>
      </c>
      <c r="AE36">
        <v>55.394775000000003</v>
      </c>
      <c r="AF36">
        <v>43.841982000000002</v>
      </c>
    </row>
    <row r="37" spans="1:32" x14ac:dyDescent="0.25">
      <c r="A37" t="str">
        <f>"10837314884338698"</f>
        <v>10837314884338698</v>
      </c>
      <c r="B37" t="s">
        <v>511</v>
      </c>
      <c r="C37" t="s">
        <v>508</v>
      </c>
      <c r="D37" t="s">
        <v>509</v>
      </c>
      <c r="E37" t="s">
        <v>510</v>
      </c>
      <c r="G37" t="s">
        <v>512</v>
      </c>
      <c r="H37">
        <v>173007</v>
      </c>
      <c r="I37" t="s">
        <v>513</v>
      </c>
      <c r="K37" t="s">
        <v>514</v>
      </c>
      <c r="L37" t="s">
        <v>515</v>
      </c>
      <c r="M37" t="s">
        <v>101</v>
      </c>
      <c r="N37" t="s">
        <v>102</v>
      </c>
      <c r="O37" t="s">
        <v>277</v>
      </c>
      <c r="P37" t="s">
        <v>65</v>
      </c>
      <c r="AE37">
        <v>58.515399000000002</v>
      </c>
      <c r="AF37">
        <v>31.264436</v>
      </c>
    </row>
    <row r="38" spans="1:32" x14ac:dyDescent="0.25">
      <c r="A38" t="str">
        <f>"141265769352910"</f>
        <v>141265769352910</v>
      </c>
      <c r="B38" t="s">
        <v>516</v>
      </c>
      <c r="C38" t="s">
        <v>517</v>
      </c>
      <c r="D38" t="s">
        <v>518</v>
      </c>
      <c r="E38" t="s">
        <v>519</v>
      </c>
      <c r="G38" t="s">
        <v>520</v>
      </c>
      <c r="H38">
        <v>633010</v>
      </c>
      <c r="I38" t="s">
        <v>521</v>
      </c>
      <c r="K38" t="s">
        <v>522</v>
      </c>
      <c r="L38" t="s">
        <v>523</v>
      </c>
      <c r="M38" t="s">
        <v>39</v>
      </c>
      <c r="N38" t="s">
        <v>115</v>
      </c>
      <c r="O38" t="s">
        <v>64</v>
      </c>
      <c r="P38" t="s">
        <v>60</v>
      </c>
      <c r="U38" t="s">
        <v>524</v>
      </c>
      <c r="AE38">
        <v>54.757496000000003</v>
      </c>
      <c r="AF38">
        <v>83.114474000000001</v>
      </c>
    </row>
    <row r="39" spans="1:32" x14ac:dyDescent="0.25">
      <c r="A39" t="str">
        <f>"282003258191465"</f>
        <v>282003258191465</v>
      </c>
      <c r="B39" t="s">
        <v>526</v>
      </c>
      <c r="C39" t="s">
        <v>527</v>
      </c>
      <c r="D39" t="s">
        <v>528</v>
      </c>
      <c r="E39" t="s">
        <v>366</v>
      </c>
      <c r="G39" t="s">
        <v>392</v>
      </c>
      <c r="H39">
        <v>646885</v>
      </c>
      <c r="I39" t="s">
        <v>529</v>
      </c>
      <c r="J39" t="s">
        <v>530</v>
      </c>
      <c r="K39" t="s">
        <v>531</v>
      </c>
      <c r="L39" t="s">
        <v>532</v>
      </c>
      <c r="M39" t="s">
        <v>69</v>
      </c>
      <c r="N39" t="s">
        <v>533</v>
      </c>
      <c r="O39" t="s">
        <v>139</v>
      </c>
      <c r="P39" t="s">
        <v>94</v>
      </c>
      <c r="AE39">
        <v>54.818798999999999</v>
      </c>
      <c r="AF39">
        <v>73.149659</v>
      </c>
    </row>
    <row r="40" spans="1:32" x14ac:dyDescent="0.25">
      <c r="A40" t="str">
        <f>"70000001052027465"</f>
        <v>70000001052027465</v>
      </c>
      <c r="B40" t="s">
        <v>324</v>
      </c>
      <c r="C40" t="s">
        <v>534</v>
      </c>
      <c r="D40" t="s">
        <v>535</v>
      </c>
      <c r="E40" t="s">
        <v>536</v>
      </c>
      <c r="G40" t="s">
        <v>537</v>
      </c>
      <c r="I40" t="s">
        <v>325</v>
      </c>
      <c r="K40" t="s">
        <v>538</v>
      </c>
      <c r="L40" t="s">
        <v>326</v>
      </c>
      <c r="M40" t="s">
        <v>39</v>
      </c>
      <c r="N40" t="s">
        <v>50</v>
      </c>
      <c r="O40" t="s">
        <v>68</v>
      </c>
      <c r="U40" t="s">
        <v>327</v>
      </c>
      <c r="V40" t="s">
        <v>328</v>
      </c>
      <c r="W40" t="s">
        <v>329</v>
      </c>
      <c r="X40" t="s">
        <v>330</v>
      </c>
      <c r="AE40">
        <v>53.691876999999998</v>
      </c>
      <c r="AF40">
        <v>53.645479999999999</v>
      </c>
    </row>
    <row r="41" spans="1:32" x14ac:dyDescent="0.25">
      <c r="A41" t="str">
        <f>"70000001043499595"</f>
        <v>70000001043499595</v>
      </c>
      <c r="B41" t="s">
        <v>542</v>
      </c>
      <c r="C41" t="s">
        <v>539</v>
      </c>
      <c r="D41" t="s">
        <v>540</v>
      </c>
      <c r="E41" t="s">
        <v>541</v>
      </c>
      <c r="G41" t="s">
        <v>543</v>
      </c>
      <c r="J41" t="s">
        <v>544</v>
      </c>
      <c r="K41" t="s">
        <v>545</v>
      </c>
      <c r="M41" t="s">
        <v>39</v>
      </c>
      <c r="N41" t="s">
        <v>123</v>
      </c>
      <c r="O41" t="s">
        <v>375</v>
      </c>
      <c r="P41" t="s">
        <v>62</v>
      </c>
      <c r="U41" t="s">
        <v>546</v>
      </c>
      <c r="V41" t="s">
        <v>547</v>
      </c>
      <c r="AE41">
        <v>52.421038000000003</v>
      </c>
      <c r="AF41">
        <v>37.603017000000001</v>
      </c>
    </row>
    <row r="42" spans="1:32" x14ac:dyDescent="0.25">
      <c r="A42" t="str">
        <f>"5911502792031698"</f>
        <v>5911502792031698</v>
      </c>
      <c r="B42" t="s">
        <v>550</v>
      </c>
      <c r="C42" t="s">
        <v>548</v>
      </c>
      <c r="D42" t="s">
        <v>549</v>
      </c>
      <c r="E42" t="s">
        <v>196</v>
      </c>
      <c r="G42" t="s">
        <v>525</v>
      </c>
      <c r="H42">
        <v>442780</v>
      </c>
      <c r="I42" t="s">
        <v>551</v>
      </c>
      <c r="K42" t="s">
        <v>552</v>
      </c>
      <c r="L42" t="s">
        <v>553</v>
      </c>
      <c r="M42" t="s">
        <v>39</v>
      </c>
      <c r="N42" t="s">
        <v>90</v>
      </c>
      <c r="O42" t="s">
        <v>83</v>
      </c>
      <c r="P42" t="s">
        <v>65</v>
      </c>
      <c r="AE42">
        <v>53.311661000000001</v>
      </c>
      <c r="AF42">
        <v>45.036490000000001</v>
      </c>
    </row>
    <row r="43" spans="1:32" x14ac:dyDescent="0.25">
      <c r="A43" t="str">
        <f>"14355752093222479"</f>
        <v>14355752093222479</v>
      </c>
      <c r="B43" t="s">
        <v>557</v>
      </c>
      <c r="C43" t="s">
        <v>554</v>
      </c>
      <c r="D43" t="s">
        <v>555</v>
      </c>
      <c r="E43" t="s">
        <v>556</v>
      </c>
      <c r="G43" t="s">
        <v>558</v>
      </c>
      <c r="H43">
        <v>618400</v>
      </c>
      <c r="I43" t="s">
        <v>559</v>
      </c>
      <c r="J43" t="s">
        <v>560</v>
      </c>
      <c r="K43" t="s">
        <v>561</v>
      </c>
      <c r="L43" t="s">
        <v>562</v>
      </c>
      <c r="M43" t="s">
        <v>39</v>
      </c>
      <c r="N43" t="s">
        <v>81</v>
      </c>
      <c r="O43" t="s">
        <v>73</v>
      </c>
      <c r="P43" t="s">
        <v>65</v>
      </c>
      <c r="U43" t="s">
        <v>563</v>
      </c>
      <c r="V43" t="s">
        <v>564</v>
      </c>
      <c r="AE43">
        <v>59.411068999999998</v>
      </c>
      <c r="AF43">
        <v>56.778475999999998</v>
      </c>
    </row>
    <row r="44" spans="1:32" x14ac:dyDescent="0.25">
      <c r="A44" t="str">
        <f>"3518965489863810"</f>
        <v>3518965489863810</v>
      </c>
      <c r="B44" t="s">
        <v>566</v>
      </c>
      <c r="C44" t="s">
        <v>565</v>
      </c>
      <c r="D44" t="s">
        <v>567</v>
      </c>
      <c r="E44" t="s">
        <v>568</v>
      </c>
      <c r="G44" t="s">
        <v>569</v>
      </c>
      <c r="H44">
        <v>692751</v>
      </c>
      <c r="I44" t="s">
        <v>570</v>
      </c>
      <c r="J44" t="s">
        <v>571</v>
      </c>
      <c r="K44" t="s">
        <v>572</v>
      </c>
      <c r="L44" t="s">
        <v>573</v>
      </c>
      <c r="M44" t="s">
        <v>57</v>
      </c>
      <c r="N44" t="s">
        <v>151</v>
      </c>
      <c r="O44" t="s">
        <v>75</v>
      </c>
      <c r="P44" t="s">
        <v>65</v>
      </c>
      <c r="U44" t="s">
        <v>574</v>
      </c>
      <c r="AE44">
        <v>43.378706000000001</v>
      </c>
      <c r="AF44">
        <v>132.24295900000001</v>
      </c>
    </row>
    <row r="45" spans="1:32" x14ac:dyDescent="0.25">
      <c r="A45" t="str">
        <f>"70000001030802898"</f>
        <v>70000001030802898</v>
      </c>
      <c r="B45" t="s">
        <v>577</v>
      </c>
      <c r="C45" t="s">
        <v>576</v>
      </c>
      <c r="D45" t="s">
        <v>578</v>
      </c>
      <c r="E45" t="s">
        <v>579</v>
      </c>
      <c r="G45" t="s">
        <v>580</v>
      </c>
      <c r="I45" t="s">
        <v>581</v>
      </c>
      <c r="K45" t="s">
        <v>582</v>
      </c>
      <c r="L45" t="s">
        <v>583</v>
      </c>
      <c r="M45" t="s">
        <v>66</v>
      </c>
      <c r="N45" t="s">
        <v>278</v>
      </c>
      <c r="O45" t="s">
        <v>322</v>
      </c>
      <c r="P45" t="s">
        <v>94</v>
      </c>
      <c r="U45" t="s">
        <v>584</v>
      </c>
      <c r="V45" t="s">
        <v>585</v>
      </c>
      <c r="AE45">
        <v>57.819713999999998</v>
      </c>
      <c r="AF45">
        <v>27.613175999999999</v>
      </c>
    </row>
    <row r="46" spans="1:32" x14ac:dyDescent="0.25">
      <c r="A46" t="str">
        <f>"70000001036870236"</f>
        <v>70000001036870236</v>
      </c>
      <c r="B46" t="s">
        <v>589</v>
      </c>
      <c r="C46" t="s">
        <v>587</v>
      </c>
      <c r="D46" t="s">
        <v>588</v>
      </c>
      <c r="E46" t="s">
        <v>590</v>
      </c>
      <c r="I46" t="s">
        <v>591</v>
      </c>
      <c r="K46" t="s">
        <v>592</v>
      </c>
      <c r="L46" t="s">
        <v>593</v>
      </c>
      <c r="M46" t="s">
        <v>39</v>
      </c>
      <c r="N46" t="s">
        <v>88</v>
      </c>
    </row>
    <row r="47" spans="1:32" x14ac:dyDescent="0.25">
      <c r="A47" t="str">
        <f>"3800440466571754"</f>
        <v>3800440466571754</v>
      </c>
      <c r="B47" t="s">
        <v>594</v>
      </c>
      <c r="C47" t="s">
        <v>595</v>
      </c>
      <c r="D47" t="s">
        <v>596</v>
      </c>
      <c r="E47" t="s">
        <v>597</v>
      </c>
      <c r="G47" t="s">
        <v>598</v>
      </c>
      <c r="H47">
        <v>649000</v>
      </c>
      <c r="I47" t="s">
        <v>599</v>
      </c>
      <c r="K47" t="s">
        <v>600</v>
      </c>
      <c r="M47" t="s">
        <v>39</v>
      </c>
      <c r="N47" t="s">
        <v>79</v>
      </c>
      <c r="O47" t="s">
        <v>93</v>
      </c>
      <c r="P47" t="s">
        <v>94</v>
      </c>
      <c r="AE47">
        <v>51.950271000000001</v>
      </c>
      <c r="AF47">
        <v>85.971948999999995</v>
      </c>
    </row>
    <row r="48" spans="1:32" x14ac:dyDescent="0.25">
      <c r="A48" t="str">
        <f>"70000001018541789"</f>
        <v>70000001018541789</v>
      </c>
      <c r="B48" t="s">
        <v>604</v>
      </c>
      <c r="C48" t="s">
        <v>601</v>
      </c>
      <c r="D48" t="s">
        <v>602</v>
      </c>
      <c r="E48" t="s">
        <v>603</v>
      </c>
      <c r="G48" t="s">
        <v>605</v>
      </c>
      <c r="H48">
        <v>453618</v>
      </c>
      <c r="J48" t="s">
        <v>606</v>
      </c>
      <c r="K48" t="s">
        <v>607</v>
      </c>
      <c r="L48" t="s">
        <v>608</v>
      </c>
      <c r="M48" t="s">
        <v>197</v>
      </c>
      <c r="N48" t="s">
        <v>609</v>
      </c>
      <c r="O48" t="s">
        <v>82</v>
      </c>
      <c r="P48" t="s">
        <v>65</v>
      </c>
      <c r="AE48">
        <v>53.393284000000001</v>
      </c>
      <c r="AF48">
        <v>58.836409000000003</v>
      </c>
    </row>
    <row r="49" spans="1:32" x14ac:dyDescent="0.25">
      <c r="A49" t="str">
        <f>"70000001034342705"</f>
        <v>70000001034342705</v>
      </c>
      <c r="B49" t="s">
        <v>614</v>
      </c>
      <c r="C49" t="s">
        <v>610</v>
      </c>
      <c r="D49" t="s">
        <v>611</v>
      </c>
      <c r="E49" t="s">
        <v>612</v>
      </c>
      <c r="G49" t="s">
        <v>613</v>
      </c>
      <c r="H49">
        <v>671624</v>
      </c>
      <c r="I49" t="s">
        <v>615</v>
      </c>
      <c r="J49" t="s">
        <v>616</v>
      </c>
      <c r="K49" t="s">
        <v>617</v>
      </c>
      <c r="L49" t="s">
        <v>618</v>
      </c>
      <c r="M49" t="s">
        <v>66</v>
      </c>
      <c r="N49" t="s">
        <v>112</v>
      </c>
      <c r="O49" t="s">
        <v>107</v>
      </c>
      <c r="P49" t="s">
        <v>42</v>
      </c>
      <c r="Q49">
        <v>79246555600</v>
      </c>
      <c r="R49">
        <v>79246555600</v>
      </c>
      <c r="U49" t="s">
        <v>619</v>
      </c>
      <c r="V49" t="s">
        <v>620</v>
      </c>
      <c r="AE49">
        <v>53.412402</v>
      </c>
      <c r="AF49">
        <v>109.03260899999999</v>
      </c>
    </row>
    <row r="50" spans="1:32" x14ac:dyDescent="0.25">
      <c r="A50" t="str">
        <f>"70000001038365172"</f>
        <v>70000001038365172</v>
      </c>
      <c r="B50" t="s">
        <v>623</v>
      </c>
      <c r="C50" t="s">
        <v>621</v>
      </c>
      <c r="D50" t="s">
        <v>622</v>
      </c>
      <c r="E50" t="s">
        <v>478</v>
      </c>
      <c r="G50" t="s">
        <v>624</v>
      </c>
      <c r="I50" t="s">
        <v>625</v>
      </c>
      <c r="K50" t="s">
        <v>626</v>
      </c>
      <c r="L50" t="s">
        <v>627</v>
      </c>
      <c r="M50" t="s">
        <v>57</v>
      </c>
      <c r="N50" t="s">
        <v>97</v>
      </c>
      <c r="O50" t="s">
        <v>70</v>
      </c>
      <c r="P50" t="s">
        <v>94</v>
      </c>
      <c r="AE50">
        <v>42.049984000000002</v>
      </c>
      <c r="AF50">
        <v>48.302863000000002</v>
      </c>
    </row>
    <row r="51" spans="1:32" x14ac:dyDescent="0.25">
      <c r="A51" t="str">
        <f>"11259527349403729"</f>
        <v>11259527349403729</v>
      </c>
      <c r="B51" t="s">
        <v>629</v>
      </c>
      <c r="C51" t="s">
        <v>628</v>
      </c>
      <c r="D51" t="s">
        <v>630</v>
      </c>
      <c r="E51" t="s">
        <v>631</v>
      </c>
      <c r="F51" t="s">
        <v>586</v>
      </c>
      <c r="G51" t="s">
        <v>122</v>
      </c>
      <c r="H51">
        <v>185035</v>
      </c>
      <c r="I51" t="s">
        <v>632</v>
      </c>
      <c r="K51" t="s">
        <v>633</v>
      </c>
      <c r="L51" t="s">
        <v>634</v>
      </c>
      <c r="M51" t="s">
        <v>77</v>
      </c>
      <c r="N51" t="s">
        <v>339</v>
      </c>
      <c r="O51" t="s">
        <v>635</v>
      </c>
      <c r="P51" t="s">
        <v>42</v>
      </c>
      <c r="T51" t="s">
        <v>636</v>
      </c>
      <c r="U51" t="s">
        <v>637</v>
      </c>
      <c r="V51" t="s">
        <v>638</v>
      </c>
      <c r="AE51">
        <v>61.788415000000001</v>
      </c>
      <c r="AF51">
        <v>34.359059999999999</v>
      </c>
    </row>
    <row r="52" spans="1:32" x14ac:dyDescent="0.25">
      <c r="A52" t="str">
        <f>"70000001041337957"</f>
        <v>70000001041337957</v>
      </c>
      <c r="B52" t="s">
        <v>642</v>
      </c>
      <c r="C52" t="s">
        <v>639</v>
      </c>
      <c r="D52" t="s">
        <v>640</v>
      </c>
      <c r="E52" t="s">
        <v>641</v>
      </c>
      <c r="G52" t="s">
        <v>643</v>
      </c>
      <c r="I52" t="s">
        <v>644</v>
      </c>
      <c r="K52" t="s">
        <v>645</v>
      </c>
      <c r="M52" t="s">
        <v>39</v>
      </c>
      <c r="N52" t="s">
        <v>72</v>
      </c>
      <c r="O52" t="s">
        <v>92</v>
      </c>
      <c r="P52" t="s">
        <v>60</v>
      </c>
      <c r="V52" t="s">
        <v>646</v>
      </c>
      <c r="AE52">
        <v>63.570695000000001</v>
      </c>
      <c r="AF52">
        <v>53.979259999999996</v>
      </c>
    </row>
    <row r="53" spans="1:32" x14ac:dyDescent="0.25">
      <c r="A53" t="str">
        <f>"70000001025832189"</f>
        <v>70000001025832189</v>
      </c>
      <c r="B53" t="s">
        <v>650</v>
      </c>
      <c r="C53" t="s">
        <v>647</v>
      </c>
      <c r="D53" t="s">
        <v>648</v>
      </c>
      <c r="E53" t="s">
        <v>649</v>
      </c>
      <c r="G53" t="s">
        <v>249</v>
      </c>
      <c r="I53" t="s">
        <v>651</v>
      </c>
      <c r="K53" t="s">
        <v>652</v>
      </c>
      <c r="L53" t="s">
        <v>653</v>
      </c>
      <c r="M53" t="s">
        <v>236</v>
      </c>
      <c r="N53" t="s">
        <v>654</v>
      </c>
      <c r="O53" t="s">
        <v>655</v>
      </c>
      <c r="P53" t="s">
        <v>42</v>
      </c>
      <c r="Q53">
        <v>79785099637</v>
      </c>
      <c r="R53">
        <v>79785099637</v>
      </c>
      <c r="AE53">
        <v>45.192946999999997</v>
      </c>
      <c r="AF53">
        <v>33.369065999999997</v>
      </c>
    </row>
    <row r="54" spans="1:32" x14ac:dyDescent="0.25">
      <c r="A54" t="str">
        <f>"70000001006212546"</f>
        <v>70000001006212546</v>
      </c>
      <c r="B54" t="s">
        <v>659</v>
      </c>
      <c r="C54" t="s">
        <v>656</v>
      </c>
      <c r="D54" t="s">
        <v>657</v>
      </c>
      <c r="E54" t="s">
        <v>658</v>
      </c>
      <c r="G54" t="s">
        <v>660</v>
      </c>
      <c r="H54">
        <v>425009</v>
      </c>
      <c r="I54" t="s">
        <v>661</v>
      </c>
      <c r="K54" t="s">
        <v>662</v>
      </c>
      <c r="L54" t="s">
        <v>376</v>
      </c>
      <c r="M54" t="s">
        <v>39</v>
      </c>
      <c r="N54" t="s">
        <v>136</v>
      </c>
      <c r="O54" t="s">
        <v>74</v>
      </c>
      <c r="P54" t="s">
        <v>42</v>
      </c>
      <c r="U54" t="s">
        <v>663</v>
      </c>
      <c r="AE54">
        <v>55.881309999999999</v>
      </c>
      <c r="AF54">
        <v>48.383335000000002</v>
      </c>
    </row>
    <row r="55" spans="1:32" x14ac:dyDescent="0.25">
      <c r="A55" t="str">
        <f>"11963215791632854"</f>
        <v>11963215791632854</v>
      </c>
      <c r="B55" t="s">
        <v>668</v>
      </c>
      <c r="C55" t="s">
        <v>665</v>
      </c>
      <c r="D55" t="s">
        <v>666</v>
      </c>
      <c r="E55" t="s">
        <v>667</v>
      </c>
      <c r="G55" t="s">
        <v>669</v>
      </c>
      <c r="I55" t="s">
        <v>670</v>
      </c>
      <c r="K55" t="s">
        <v>671</v>
      </c>
      <c r="L55" t="s">
        <v>672</v>
      </c>
      <c r="M55" t="s">
        <v>39</v>
      </c>
      <c r="N55" t="s">
        <v>119</v>
      </c>
      <c r="O55" t="s">
        <v>89</v>
      </c>
      <c r="P55" t="s">
        <v>94</v>
      </c>
      <c r="AE55">
        <v>54.191330999999998</v>
      </c>
      <c r="AF55">
        <v>45.424816</v>
      </c>
    </row>
    <row r="56" spans="1:32" x14ac:dyDescent="0.25">
      <c r="A56" t="str">
        <f>"70000001038418717"</f>
        <v>70000001038418717</v>
      </c>
      <c r="B56" t="s">
        <v>676</v>
      </c>
      <c r="C56" t="s">
        <v>673</v>
      </c>
      <c r="D56" t="s">
        <v>674</v>
      </c>
      <c r="E56" t="s">
        <v>677</v>
      </c>
      <c r="G56" t="s">
        <v>678</v>
      </c>
      <c r="H56">
        <v>678603</v>
      </c>
      <c r="I56" t="s">
        <v>679</v>
      </c>
      <c r="K56" t="s">
        <v>680</v>
      </c>
      <c r="M56" t="s">
        <v>39</v>
      </c>
      <c r="N56" t="s">
        <v>50</v>
      </c>
      <c r="O56" t="s">
        <v>84</v>
      </c>
      <c r="P56" t="s">
        <v>42</v>
      </c>
      <c r="U56" t="s">
        <v>675</v>
      </c>
      <c r="AE56">
        <v>60.900848000000003</v>
      </c>
      <c r="AF56">
        <v>132.018337</v>
      </c>
    </row>
    <row r="57" spans="1:32" x14ac:dyDescent="0.25">
      <c r="A57" t="str">
        <f>"70000001022578727"</f>
        <v>70000001022578727</v>
      </c>
      <c r="B57" t="s">
        <v>685</v>
      </c>
      <c r="C57" t="s">
        <v>681</v>
      </c>
      <c r="D57" t="s">
        <v>682</v>
      </c>
      <c r="E57" t="s">
        <v>683</v>
      </c>
      <c r="F57" t="s">
        <v>684</v>
      </c>
      <c r="G57" t="s">
        <v>686</v>
      </c>
      <c r="I57" t="s">
        <v>687</v>
      </c>
      <c r="K57" t="s">
        <v>688</v>
      </c>
      <c r="L57" t="s">
        <v>689</v>
      </c>
      <c r="M57" t="s">
        <v>39</v>
      </c>
      <c r="N57" t="s">
        <v>95</v>
      </c>
      <c r="O57" t="s">
        <v>176</v>
      </c>
      <c r="P57" t="s">
        <v>42</v>
      </c>
      <c r="T57" t="s">
        <v>690</v>
      </c>
      <c r="U57" t="s">
        <v>691</v>
      </c>
      <c r="V57" t="s">
        <v>692</v>
      </c>
      <c r="Y57" t="s">
        <v>693</v>
      </c>
      <c r="AE57">
        <v>43.026851000000001</v>
      </c>
      <c r="AF57">
        <v>44.683570000000003</v>
      </c>
    </row>
    <row r="58" spans="1:32" x14ac:dyDescent="0.25">
      <c r="A58" t="str">
        <f>"70000001006923367"</f>
        <v>70000001006923367</v>
      </c>
      <c r="B58" t="s">
        <v>697</v>
      </c>
      <c r="C58" t="s">
        <v>694</v>
      </c>
      <c r="D58" t="s">
        <v>695</v>
      </c>
      <c r="E58" t="s">
        <v>696</v>
      </c>
      <c r="G58" t="s">
        <v>698</v>
      </c>
      <c r="H58">
        <v>423458</v>
      </c>
      <c r="K58" t="s">
        <v>699</v>
      </c>
      <c r="L58" t="s">
        <v>700</v>
      </c>
      <c r="M58" t="s">
        <v>39</v>
      </c>
      <c r="N58" t="s">
        <v>116</v>
      </c>
      <c r="O58" t="s">
        <v>131</v>
      </c>
      <c r="P58" t="s">
        <v>42</v>
      </c>
      <c r="AE58">
        <v>54.900230999999998</v>
      </c>
      <c r="AF58">
        <v>52.317343000000001</v>
      </c>
    </row>
    <row r="59" spans="1:32" x14ac:dyDescent="0.25">
      <c r="A59" t="str">
        <f>"70000001027137545"</f>
        <v>70000001027137545</v>
      </c>
      <c r="B59" t="s">
        <v>704</v>
      </c>
      <c r="C59" t="s">
        <v>701</v>
      </c>
      <c r="D59" t="s">
        <v>702</v>
      </c>
      <c r="E59" t="s">
        <v>703</v>
      </c>
      <c r="G59" t="s">
        <v>705</v>
      </c>
      <c r="I59" t="s">
        <v>706</v>
      </c>
      <c r="K59" t="s">
        <v>707</v>
      </c>
      <c r="L59" t="s">
        <v>708</v>
      </c>
      <c r="M59" t="s">
        <v>39</v>
      </c>
      <c r="N59" t="s">
        <v>95</v>
      </c>
      <c r="O59" t="s">
        <v>89</v>
      </c>
      <c r="AE59">
        <v>51.701642999999997</v>
      </c>
      <c r="AF59">
        <v>94.394880999999998</v>
      </c>
    </row>
    <row r="60" spans="1:32" x14ac:dyDescent="0.25">
      <c r="A60" t="str">
        <f>"9711414977496235"</f>
        <v>9711414977496235</v>
      </c>
      <c r="B60" t="s">
        <v>321</v>
      </c>
      <c r="C60" t="s">
        <v>709</v>
      </c>
      <c r="D60" t="s">
        <v>710</v>
      </c>
      <c r="E60" t="s">
        <v>711</v>
      </c>
      <c r="G60" t="s">
        <v>712</v>
      </c>
      <c r="H60">
        <v>655017</v>
      </c>
      <c r="I60" t="s">
        <v>713</v>
      </c>
      <c r="J60" t="s">
        <v>714</v>
      </c>
      <c r="K60" t="s">
        <v>715</v>
      </c>
      <c r="L60" t="s">
        <v>716</v>
      </c>
      <c r="M60" t="s">
        <v>66</v>
      </c>
      <c r="N60" t="s">
        <v>305</v>
      </c>
      <c r="O60" t="s">
        <v>129</v>
      </c>
      <c r="P60" t="s">
        <v>42</v>
      </c>
      <c r="Q60" t="s">
        <v>717</v>
      </c>
      <c r="U60" t="s">
        <v>718</v>
      </c>
      <c r="AE60">
        <v>53.720297000000002</v>
      </c>
      <c r="AF60">
        <v>91.433775999999995</v>
      </c>
    </row>
    <row r="61" spans="1:32" x14ac:dyDescent="0.25">
      <c r="A61" t="str">
        <f>"3378229002128665"</f>
        <v>3378229002128665</v>
      </c>
      <c r="B61" t="s">
        <v>722</v>
      </c>
      <c r="C61" t="s">
        <v>719</v>
      </c>
      <c r="D61" t="s">
        <v>720</v>
      </c>
      <c r="E61" t="s">
        <v>721</v>
      </c>
      <c r="G61" t="s">
        <v>723</v>
      </c>
      <c r="H61">
        <v>346780</v>
      </c>
      <c r="I61" t="s">
        <v>724</v>
      </c>
      <c r="K61" t="s">
        <v>725</v>
      </c>
      <c r="L61" t="s">
        <v>726</v>
      </c>
      <c r="M61" t="s">
        <v>66</v>
      </c>
      <c r="N61" t="s">
        <v>127</v>
      </c>
      <c r="O61" t="s">
        <v>149</v>
      </c>
      <c r="P61" t="s">
        <v>42</v>
      </c>
      <c r="U61" t="s">
        <v>727</v>
      </c>
      <c r="V61" t="s">
        <v>728</v>
      </c>
      <c r="AE61">
        <v>47.108612000000001</v>
      </c>
      <c r="AF61">
        <v>39.418351000000001</v>
      </c>
    </row>
    <row r="62" spans="1:32" x14ac:dyDescent="0.25">
      <c r="A62" t="str">
        <f>"6192978768684518"</f>
        <v>6192978768684518</v>
      </c>
      <c r="B62" t="s">
        <v>733</v>
      </c>
      <c r="C62" t="s">
        <v>729</v>
      </c>
      <c r="D62" t="s">
        <v>731</v>
      </c>
      <c r="E62" t="s">
        <v>732</v>
      </c>
      <c r="G62" t="s">
        <v>385</v>
      </c>
      <c r="H62">
        <v>391110</v>
      </c>
      <c r="I62" t="s">
        <v>734</v>
      </c>
      <c r="J62" t="s">
        <v>735</v>
      </c>
      <c r="K62" t="s">
        <v>736</v>
      </c>
      <c r="L62" t="s">
        <v>737</v>
      </c>
      <c r="M62" t="s">
        <v>39</v>
      </c>
      <c r="N62" t="s">
        <v>79</v>
      </c>
      <c r="O62" t="s">
        <v>738</v>
      </c>
      <c r="P62" t="s">
        <v>134</v>
      </c>
      <c r="Q62" t="s">
        <v>739</v>
      </c>
      <c r="R62">
        <v>79109007231</v>
      </c>
      <c r="AE62">
        <v>54.731475000000003</v>
      </c>
      <c r="AF62">
        <v>39.506540000000001</v>
      </c>
    </row>
    <row r="63" spans="1:32" x14ac:dyDescent="0.25">
      <c r="A63" t="str">
        <f>"2533803071956644"</f>
        <v>2533803071956644</v>
      </c>
      <c r="B63" t="s">
        <v>742</v>
      </c>
      <c r="C63" t="s">
        <v>740</v>
      </c>
      <c r="D63" t="s">
        <v>664</v>
      </c>
      <c r="E63" t="s">
        <v>741</v>
      </c>
      <c r="G63" t="s">
        <v>743</v>
      </c>
      <c r="H63">
        <v>443546</v>
      </c>
      <c r="J63" t="s">
        <v>744</v>
      </c>
      <c r="K63" t="s">
        <v>745</v>
      </c>
      <c r="L63" t="s">
        <v>746</v>
      </c>
      <c r="M63" t="s">
        <v>57</v>
      </c>
      <c r="N63" t="s">
        <v>120</v>
      </c>
      <c r="O63" t="s">
        <v>54</v>
      </c>
      <c r="P63" t="s">
        <v>62</v>
      </c>
      <c r="AE63">
        <v>53.302309999999999</v>
      </c>
      <c r="AF63">
        <v>50.338307999999998</v>
      </c>
    </row>
    <row r="64" spans="1:32" x14ac:dyDescent="0.25">
      <c r="A64" t="str">
        <f>"70000001024544829"</f>
        <v>70000001024544829</v>
      </c>
      <c r="B64" t="s">
        <v>750</v>
      </c>
      <c r="C64" t="s">
        <v>747</v>
      </c>
      <c r="D64" t="s">
        <v>748</v>
      </c>
      <c r="E64" t="s">
        <v>749</v>
      </c>
      <c r="G64" t="s">
        <v>751</v>
      </c>
      <c r="J64" t="s">
        <v>752</v>
      </c>
      <c r="K64" t="s">
        <v>753</v>
      </c>
      <c r="L64" t="s">
        <v>754</v>
      </c>
      <c r="M64" t="s">
        <v>39</v>
      </c>
      <c r="N64" t="s">
        <v>125</v>
      </c>
      <c r="O64" t="s">
        <v>53</v>
      </c>
      <c r="P64" t="s">
        <v>42</v>
      </c>
      <c r="U64" t="s">
        <v>755</v>
      </c>
      <c r="V64" t="s">
        <v>756</v>
      </c>
      <c r="AE64">
        <v>52.021416000000002</v>
      </c>
      <c r="AF64">
        <v>47.823604000000003</v>
      </c>
    </row>
    <row r="65" spans="1:32" x14ac:dyDescent="0.25">
      <c r="A65" t="str">
        <f>"70000001027275656"</f>
        <v>70000001027275656</v>
      </c>
      <c r="B65" t="s">
        <v>759</v>
      </c>
      <c r="C65" t="s">
        <v>757</v>
      </c>
      <c r="D65" t="s">
        <v>758</v>
      </c>
      <c r="E65" t="s">
        <v>153</v>
      </c>
      <c r="G65" t="s">
        <v>365</v>
      </c>
      <c r="H65">
        <v>694046</v>
      </c>
      <c r="K65" t="s">
        <v>760</v>
      </c>
      <c r="M65" t="s">
        <v>39</v>
      </c>
      <c r="N65" t="s">
        <v>50</v>
      </c>
      <c r="O65" t="s">
        <v>133</v>
      </c>
      <c r="P65" t="s">
        <v>42</v>
      </c>
      <c r="U65" t="s">
        <v>761</v>
      </c>
      <c r="AE65">
        <v>46.926701999999999</v>
      </c>
      <c r="AF65">
        <v>142.646027</v>
      </c>
    </row>
    <row r="66" spans="1:32" x14ac:dyDescent="0.25">
      <c r="A66" t="str">
        <f>"1267166676314002"</f>
        <v>1267166676314002</v>
      </c>
      <c r="B66" t="s">
        <v>765</v>
      </c>
      <c r="C66" t="s">
        <v>762</v>
      </c>
      <c r="D66" t="s">
        <v>763</v>
      </c>
      <c r="E66" t="s">
        <v>764</v>
      </c>
      <c r="G66" t="s">
        <v>766</v>
      </c>
      <c r="H66">
        <v>624003</v>
      </c>
      <c r="I66" t="s">
        <v>767</v>
      </c>
      <c r="K66" t="s">
        <v>768</v>
      </c>
      <c r="L66" t="s">
        <v>769</v>
      </c>
      <c r="M66" t="s">
        <v>39</v>
      </c>
      <c r="N66" t="s">
        <v>113</v>
      </c>
      <c r="O66" t="s">
        <v>83</v>
      </c>
      <c r="AE66">
        <v>56.698613999999999</v>
      </c>
      <c r="AF66">
        <v>60.802940999999997</v>
      </c>
    </row>
    <row r="67" spans="1:32" x14ac:dyDescent="0.25">
      <c r="A67" t="str">
        <f>"70000001037813237"</f>
        <v>70000001037813237</v>
      </c>
      <c r="B67" t="s">
        <v>772</v>
      </c>
      <c r="C67" t="s">
        <v>771</v>
      </c>
      <c r="D67" t="s">
        <v>237</v>
      </c>
      <c r="E67" t="s">
        <v>773</v>
      </c>
      <c r="G67" t="s">
        <v>774</v>
      </c>
      <c r="J67" t="s">
        <v>775</v>
      </c>
      <c r="K67" t="s">
        <v>776</v>
      </c>
      <c r="L67" t="s">
        <v>777</v>
      </c>
      <c r="M67" t="s">
        <v>39</v>
      </c>
      <c r="N67" t="s">
        <v>48</v>
      </c>
      <c r="O67" t="s">
        <v>54</v>
      </c>
      <c r="AE67">
        <v>54.936332999999998</v>
      </c>
      <c r="AF67">
        <v>31.093893000000001</v>
      </c>
    </row>
    <row r="68" spans="1:32" x14ac:dyDescent="0.25">
      <c r="A68" t="str">
        <f>"12526164744607217"</f>
        <v>12526164744607217</v>
      </c>
      <c r="B68" t="s">
        <v>781</v>
      </c>
      <c r="C68" t="s">
        <v>778</v>
      </c>
      <c r="D68" t="s">
        <v>779</v>
      </c>
      <c r="E68" t="s">
        <v>780</v>
      </c>
      <c r="G68" t="s">
        <v>782</v>
      </c>
      <c r="H68">
        <v>357820</v>
      </c>
      <c r="I68" t="s">
        <v>783</v>
      </c>
      <c r="K68" t="s">
        <v>784</v>
      </c>
      <c r="L68" t="s">
        <v>785</v>
      </c>
      <c r="M68" t="s">
        <v>39</v>
      </c>
      <c r="N68" t="s">
        <v>100</v>
      </c>
      <c r="O68" t="s">
        <v>148</v>
      </c>
      <c r="P68" t="s">
        <v>65</v>
      </c>
      <c r="Q68">
        <v>79283770140</v>
      </c>
      <c r="AE68">
        <v>44.164192999999997</v>
      </c>
      <c r="AF68">
        <v>43.453524999999999</v>
      </c>
    </row>
    <row r="69" spans="1:32" x14ac:dyDescent="0.25">
      <c r="A69" t="str">
        <f>"11400265837886631"</f>
        <v>11400265837886631</v>
      </c>
      <c r="B69" t="s">
        <v>789</v>
      </c>
      <c r="C69" t="s">
        <v>786</v>
      </c>
      <c r="D69" t="s">
        <v>787</v>
      </c>
      <c r="E69" t="s">
        <v>788</v>
      </c>
      <c r="G69" t="s">
        <v>144</v>
      </c>
      <c r="H69">
        <v>393194</v>
      </c>
      <c r="I69" t="s">
        <v>790</v>
      </c>
      <c r="K69" t="s">
        <v>791</v>
      </c>
      <c r="L69" t="s">
        <v>792</v>
      </c>
      <c r="M69" t="s">
        <v>98</v>
      </c>
      <c r="N69" t="s">
        <v>124</v>
      </c>
      <c r="O69" t="s">
        <v>108</v>
      </c>
      <c r="P69" t="s">
        <v>42</v>
      </c>
      <c r="AE69">
        <v>52.596130000000002</v>
      </c>
      <c r="AF69">
        <v>41.506281000000001</v>
      </c>
    </row>
    <row r="70" spans="1:32" x14ac:dyDescent="0.25">
      <c r="A70" t="str">
        <f>"70000001006665035"</f>
        <v>70000001006665035</v>
      </c>
      <c r="B70" t="s">
        <v>794</v>
      </c>
      <c r="C70" t="s">
        <v>793</v>
      </c>
      <c r="D70" t="s">
        <v>393</v>
      </c>
      <c r="E70" t="s">
        <v>795</v>
      </c>
      <c r="G70" t="s">
        <v>796</v>
      </c>
      <c r="H70">
        <v>170508</v>
      </c>
      <c r="I70" t="s">
        <v>797</v>
      </c>
      <c r="K70" t="s">
        <v>798</v>
      </c>
      <c r="L70" t="s">
        <v>799</v>
      </c>
      <c r="M70" t="s">
        <v>39</v>
      </c>
      <c r="N70" t="s">
        <v>48</v>
      </c>
      <c r="O70" t="s">
        <v>52</v>
      </c>
      <c r="P70" t="s">
        <v>60</v>
      </c>
      <c r="U70" t="s">
        <v>800</v>
      </c>
      <c r="V70" t="s">
        <v>801</v>
      </c>
      <c r="AE70">
        <v>56.890892999999998</v>
      </c>
      <c r="AF70">
        <v>35.752606999999998</v>
      </c>
    </row>
    <row r="71" spans="1:32" x14ac:dyDescent="0.25">
      <c r="A71" t="str">
        <f>"422741746465904"</f>
        <v>422741746465904</v>
      </c>
      <c r="B71" t="s">
        <v>803</v>
      </c>
      <c r="C71" t="s">
        <v>802</v>
      </c>
      <c r="D71" t="s">
        <v>804</v>
      </c>
      <c r="E71" t="s">
        <v>805</v>
      </c>
      <c r="G71" t="s">
        <v>806</v>
      </c>
      <c r="I71" t="s">
        <v>807</v>
      </c>
      <c r="K71" t="s">
        <v>808</v>
      </c>
      <c r="L71" t="s">
        <v>809</v>
      </c>
      <c r="M71" t="s">
        <v>55</v>
      </c>
      <c r="N71" t="s">
        <v>118</v>
      </c>
      <c r="O71" t="s">
        <v>84</v>
      </c>
      <c r="P71" t="s">
        <v>42</v>
      </c>
      <c r="U71" t="s">
        <v>810</v>
      </c>
      <c r="AE71">
        <v>56.592295</v>
      </c>
      <c r="AF71">
        <v>84.904510999999999</v>
      </c>
    </row>
    <row r="72" spans="1:32" x14ac:dyDescent="0.25">
      <c r="A72" t="str">
        <f>"70000001039181727"</f>
        <v>70000001039181727</v>
      </c>
      <c r="B72" t="s">
        <v>814</v>
      </c>
      <c r="C72" t="s">
        <v>811</v>
      </c>
      <c r="D72" t="s">
        <v>812</v>
      </c>
      <c r="E72" t="s">
        <v>813</v>
      </c>
      <c r="G72" t="s">
        <v>815</v>
      </c>
      <c r="J72" t="s">
        <v>816</v>
      </c>
      <c r="K72" t="s">
        <v>817</v>
      </c>
      <c r="L72" t="s">
        <v>818</v>
      </c>
      <c r="M72" t="s">
        <v>39</v>
      </c>
      <c r="N72" t="s">
        <v>79</v>
      </c>
      <c r="O72" t="s">
        <v>70</v>
      </c>
      <c r="P72" t="s">
        <v>109</v>
      </c>
      <c r="Q72">
        <v>79105529351</v>
      </c>
      <c r="U72" t="s">
        <v>819</v>
      </c>
      <c r="AE72">
        <v>54.508916999999997</v>
      </c>
      <c r="AF72">
        <v>37.117095999999997</v>
      </c>
    </row>
    <row r="73" spans="1:32" x14ac:dyDescent="0.25">
      <c r="A73" t="str">
        <f>"1830115630105918"</f>
        <v>1830115630105918</v>
      </c>
      <c r="B73" t="s">
        <v>823</v>
      </c>
      <c r="C73" t="s">
        <v>820</v>
      </c>
      <c r="D73" t="s">
        <v>821</v>
      </c>
      <c r="E73" t="s">
        <v>822</v>
      </c>
      <c r="G73" t="s">
        <v>824</v>
      </c>
      <c r="H73">
        <v>627141</v>
      </c>
      <c r="J73" t="s">
        <v>825</v>
      </c>
      <c r="K73" t="s">
        <v>826</v>
      </c>
      <c r="M73" t="s">
        <v>827</v>
      </c>
      <c r="N73" t="s">
        <v>828</v>
      </c>
      <c r="O73" t="s">
        <v>137</v>
      </c>
      <c r="P73" t="s">
        <v>42</v>
      </c>
      <c r="R73">
        <v>79504843603</v>
      </c>
      <c r="U73" t="s">
        <v>829</v>
      </c>
      <c r="V73" t="s">
        <v>830</v>
      </c>
      <c r="AE73">
        <v>56.511113999999999</v>
      </c>
      <c r="AF73">
        <v>66.522369999999995</v>
      </c>
    </row>
    <row r="74" spans="1:32" x14ac:dyDescent="0.25">
      <c r="A74" t="str">
        <f>"5770765303586817"</f>
        <v>5770765303586817</v>
      </c>
      <c r="B74" t="s">
        <v>833</v>
      </c>
      <c r="C74" t="s">
        <v>832</v>
      </c>
      <c r="D74" t="s">
        <v>147</v>
      </c>
      <c r="E74" t="s">
        <v>834</v>
      </c>
      <c r="G74" t="s">
        <v>835</v>
      </c>
      <c r="H74">
        <v>427011</v>
      </c>
      <c r="I74" t="s">
        <v>836</v>
      </c>
      <c r="K74" t="s">
        <v>837</v>
      </c>
      <c r="L74" t="s">
        <v>838</v>
      </c>
      <c r="M74" t="s">
        <v>186</v>
      </c>
      <c r="N74" t="s">
        <v>839</v>
      </c>
      <c r="O74" t="s">
        <v>75</v>
      </c>
      <c r="P74" t="s">
        <v>111</v>
      </c>
      <c r="V74" t="s">
        <v>840</v>
      </c>
      <c r="AE74">
        <v>56.907454000000001</v>
      </c>
      <c r="AF74">
        <v>53.315094000000002</v>
      </c>
    </row>
    <row r="75" spans="1:32" x14ac:dyDescent="0.25">
      <c r="A75" t="str">
        <f>"70000001023805846"</f>
        <v>70000001023805846</v>
      </c>
      <c r="B75" t="s">
        <v>844</v>
      </c>
      <c r="C75" t="s">
        <v>841</v>
      </c>
      <c r="D75" t="s">
        <v>842</v>
      </c>
      <c r="E75" t="s">
        <v>843</v>
      </c>
      <c r="G75" t="s">
        <v>143</v>
      </c>
      <c r="I75" t="s">
        <v>845</v>
      </c>
      <c r="J75" t="s">
        <v>846</v>
      </c>
      <c r="K75" t="s">
        <v>847</v>
      </c>
      <c r="L75" t="s">
        <v>848</v>
      </c>
      <c r="M75" t="s">
        <v>849</v>
      </c>
      <c r="N75" t="s">
        <v>850</v>
      </c>
      <c r="O75" t="s">
        <v>477</v>
      </c>
      <c r="P75" t="s">
        <v>111</v>
      </c>
      <c r="U75" t="s">
        <v>851</v>
      </c>
      <c r="V75" t="s">
        <v>852</v>
      </c>
      <c r="AE75">
        <v>54.232382999999999</v>
      </c>
      <c r="AF75">
        <v>49.570326000000001</v>
      </c>
    </row>
    <row r="76" spans="1:32" x14ac:dyDescent="0.25">
      <c r="A76" t="str">
        <f>"13229852186382803"</f>
        <v>13229852186382803</v>
      </c>
      <c r="B76" t="s">
        <v>126</v>
      </c>
      <c r="C76" t="s">
        <v>853</v>
      </c>
      <c r="D76" t="s">
        <v>854</v>
      </c>
      <c r="E76" t="s">
        <v>855</v>
      </c>
      <c r="G76" t="s">
        <v>217</v>
      </c>
      <c r="H76">
        <v>682643</v>
      </c>
      <c r="I76" t="s">
        <v>856</v>
      </c>
      <c r="K76" t="s">
        <v>857</v>
      </c>
      <c r="M76" t="s">
        <v>39</v>
      </c>
      <c r="N76" t="s">
        <v>50</v>
      </c>
      <c r="O76" t="s">
        <v>59</v>
      </c>
      <c r="P76" t="s">
        <v>42</v>
      </c>
      <c r="AE76">
        <v>50.231279999999998</v>
      </c>
      <c r="AF76">
        <v>136.90522799999999</v>
      </c>
    </row>
    <row r="77" spans="1:32" x14ac:dyDescent="0.25">
      <c r="A77" t="str">
        <f>"70000001034240079"</f>
        <v>70000001034240079</v>
      </c>
      <c r="B77" t="s">
        <v>770</v>
      </c>
      <c r="C77" t="s">
        <v>858</v>
      </c>
      <c r="D77" t="s">
        <v>859</v>
      </c>
      <c r="E77" t="s">
        <v>860</v>
      </c>
      <c r="G77" t="s">
        <v>861</v>
      </c>
      <c r="I77" t="s">
        <v>862</v>
      </c>
      <c r="K77" t="s">
        <v>863</v>
      </c>
      <c r="L77" t="s">
        <v>864</v>
      </c>
      <c r="M77" t="s">
        <v>66</v>
      </c>
      <c r="N77" t="s">
        <v>128</v>
      </c>
      <c r="O77" t="s">
        <v>140</v>
      </c>
      <c r="P77" t="s">
        <v>42</v>
      </c>
      <c r="V77" t="s">
        <v>166</v>
      </c>
      <c r="AE77">
        <v>62.258122</v>
      </c>
      <c r="AF77">
        <v>74.497612000000004</v>
      </c>
    </row>
    <row r="78" spans="1:32" x14ac:dyDescent="0.25">
      <c r="A78" t="str">
        <f>"3659702978338875"</f>
        <v>3659702978338875</v>
      </c>
      <c r="B78" t="s">
        <v>868</v>
      </c>
      <c r="C78" t="s">
        <v>865</v>
      </c>
      <c r="D78" t="s">
        <v>866</v>
      </c>
      <c r="E78" t="s">
        <v>867</v>
      </c>
      <c r="G78" t="s">
        <v>869</v>
      </c>
      <c r="H78">
        <v>457410</v>
      </c>
      <c r="I78" t="s">
        <v>870</v>
      </c>
      <c r="K78" t="s">
        <v>871</v>
      </c>
      <c r="L78" t="s">
        <v>872</v>
      </c>
      <c r="M78" t="s">
        <v>39</v>
      </c>
      <c r="N78" t="s">
        <v>51</v>
      </c>
      <c r="O78" t="s">
        <v>75</v>
      </c>
      <c r="P78" t="s">
        <v>65</v>
      </c>
      <c r="AE78">
        <v>53.395313999999999</v>
      </c>
      <c r="AF78">
        <v>59.331322999999998</v>
      </c>
    </row>
    <row r="79" spans="1:32" x14ac:dyDescent="0.25">
      <c r="A79" t="str">
        <f>"70000001035895921"</f>
        <v>70000001035895921</v>
      </c>
      <c r="B79" t="s">
        <v>876</v>
      </c>
      <c r="C79" t="s">
        <v>873</v>
      </c>
      <c r="D79" t="s">
        <v>874</v>
      </c>
      <c r="E79" t="s">
        <v>875</v>
      </c>
      <c r="G79" t="s">
        <v>877</v>
      </c>
      <c r="J79" t="s">
        <v>878</v>
      </c>
      <c r="K79" t="s">
        <v>879</v>
      </c>
      <c r="L79" t="s">
        <v>880</v>
      </c>
      <c r="M79" t="s">
        <v>39</v>
      </c>
      <c r="N79" t="s">
        <v>100</v>
      </c>
      <c r="O79" t="s">
        <v>831</v>
      </c>
      <c r="P79" t="s">
        <v>99</v>
      </c>
      <c r="Q79">
        <v>79640664555</v>
      </c>
      <c r="U79" t="s">
        <v>881</v>
      </c>
      <c r="AE79">
        <v>43.269207999999999</v>
      </c>
      <c r="AF79">
        <v>45.888514000000001</v>
      </c>
    </row>
    <row r="80" spans="1:32" x14ac:dyDescent="0.25">
      <c r="A80" t="str">
        <f>"70000001037277853"</f>
        <v>70000001037277853</v>
      </c>
      <c r="B80" t="s">
        <v>883</v>
      </c>
      <c r="C80" t="s">
        <v>882</v>
      </c>
      <c r="D80" t="s">
        <v>884</v>
      </c>
      <c r="E80" t="s">
        <v>885</v>
      </c>
      <c r="G80" t="s">
        <v>886</v>
      </c>
      <c r="I80" t="s">
        <v>887</v>
      </c>
      <c r="K80" t="s">
        <v>888</v>
      </c>
      <c r="L80" t="s">
        <v>889</v>
      </c>
      <c r="M80" t="s">
        <v>57</v>
      </c>
      <c r="N80" t="s">
        <v>120</v>
      </c>
      <c r="O80" t="s">
        <v>104</v>
      </c>
      <c r="P80" t="s">
        <v>62</v>
      </c>
      <c r="V80" t="s">
        <v>890</v>
      </c>
      <c r="AE80">
        <v>55.510159999999999</v>
      </c>
      <c r="AF80">
        <v>47.472852000000003</v>
      </c>
    </row>
    <row r="81" spans="1:32" x14ac:dyDescent="0.25">
      <c r="A81" t="str">
        <f>"70000001041962241"</f>
        <v>70000001041962241</v>
      </c>
      <c r="B81" t="s">
        <v>730</v>
      </c>
      <c r="C81" t="s">
        <v>891</v>
      </c>
      <c r="D81" t="s">
        <v>892</v>
      </c>
      <c r="E81" t="s">
        <v>893</v>
      </c>
      <c r="G81" t="s">
        <v>575</v>
      </c>
      <c r="H81">
        <v>689000</v>
      </c>
      <c r="J81" t="s">
        <v>894</v>
      </c>
      <c r="K81" t="s">
        <v>895</v>
      </c>
      <c r="L81" t="s">
        <v>896</v>
      </c>
      <c r="M81" t="s">
        <v>55</v>
      </c>
      <c r="N81" t="s">
        <v>105</v>
      </c>
      <c r="O81" t="s">
        <v>290</v>
      </c>
      <c r="P81" t="s">
        <v>42</v>
      </c>
      <c r="Q81">
        <v>79145337615</v>
      </c>
      <c r="AE81">
        <v>64.733649999999997</v>
      </c>
      <c r="AF81">
        <v>177.52481700000001</v>
      </c>
    </row>
    <row r="82" spans="1:32" x14ac:dyDescent="0.25">
      <c r="A82" t="str">
        <f>"70000001046397725"</f>
        <v>70000001046397725</v>
      </c>
      <c r="B82" t="s">
        <v>900</v>
      </c>
      <c r="C82" t="s">
        <v>897</v>
      </c>
      <c r="D82" t="s">
        <v>898</v>
      </c>
      <c r="E82" t="s">
        <v>899</v>
      </c>
      <c r="G82" t="s">
        <v>901</v>
      </c>
      <c r="K82" t="s">
        <v>902</v>
      </c>
      <c r="L82" t="s">
        <v>903</v>
      </c>
      <c r="M82" t="s">
        <v>63</v>
      </c>
      <c r="N82" t="s">
        <v>394</v>
      </c>
      <c r="O82" t="s">
        <v>142</v>
      </c>
      <c r="AE82">
        <v>66.642961999999997</v>
      </c>
      <c r="AF82">
        <v>66.378671999999995</v>
      </c>
    </row>
    <row r="83" spans="1:32" x14ac:dyDescent="0.25">
      <c r="A83" t="str">
        <f>"70000001039366623"</f>
        <v>70000001039366623</v>
      </c>
      <c r="B83" t="s">
        <v>218</v>
      </c>
      <c r="C83" t="s">
        <v>904</v>
      </c>
      <c r="D83" t="s">
        <v>905</v>
      </c>
      <c r="E83" t="s">
        <v>906</v>
      </c>
      <c r="G83" t="s">
        <v>907</v>
      </c>
      <c r="I83" t="s">
        <v>222</v>
      </c>
      <c r="K83" t="s">
        <v>908</v>
      </c>
      <c r="L83" t="s">
        <v>216</v>
      </c>
      <c r="M83" t="s">
        <v>39</v>
      </c>
      <c r="N83" t="s">
        <v>90</v>
      </c>
      <c r="O83" t="s">
        <v>53</v>
      </c>
      <c r="P83" t="s">
        <v>42</v>
      </c>
      <c r="T83" t="s">
        <v>219</v>
      </c>
      <c r="U83" t="s">
        <v>220</v>
      </c>
      <c r="V83" t="s">
        <v>221</v>
      </c>
      <c r="AE83">
        <v>56.742213999999997</v>
      </c>
      <c r="AF83">
        <v>38.857045999999997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Владимир</cp:lastModifiedBy>
  <dcterms:created xsi:type="dcterms:W3CDTF">2022-06-27T08:51:55Z</dcterms:created>
  <dcterms:modified xsi:type="dcterms:W3CDTF">2022-07-09T11:30:36Z</dcterms:modified>
</cp:coreProperties>
</file>